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ntracts and Meters" sheetId="2" state="visible" r:id="rId2"/>
    <sheet xmlns:r="http://schemas.openxmlformats.org/officeDocument/2006/relationships" name="Bill Lines" sheetId="3" state="visible" r:id="rId3"/>
    <sheet xmlns:r="http://schemas.openxmlformats.org/officeDocument/2006/relationships" name="Variance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"/>
  </numFmts>
  <fonts count="13">
    <font>
      <name val="Calibri"/>
      <family val="2"/>
      <color theme="1"/>
      <sz val="11"/>
      <scheme val="minor"/>
    </font>
    <font>
      <name val="Calibri"/>
      <b val="1"/>
      <color rgb="00122510"/>
      <sz val="18"/>
    </font>
    <font>
      <name val="Calibri"/>
      <i val="1"/>
      <color rgb="004B5845"/>
      <sz val="11"/>
    </font>
    <font>
      <name val="Calibri"/>
      <b val="1"/>
      <color rgb="00122510"/>
      <sz val="12"/>
    </font>
    <font>
      <name val="Calibri"/>
      <color rgb="004B5845"/>
      <sz val="10"/>
    </font>
    <font>
      <name val="Calibri"/>
      <i val="1"/>
      <color rgb="004B5845"/>
      <sz val="9"/>
    </font>
    <font>
      <name val="Calibri"/>
      <b val="1"/>
      <color rgb="00122510"/>
      <sz val="11"/>
    </font>
    <font>
      <name val="Calibri"/>
      <b val="1"/>
      <color rgb="00FFFFFF"/>
      <sz val="10"/>
    </font>
    <font>
      <name val="Calibri"/>
      <i val="1"/>
      <color rgb="00122510"/>
      <sz val="10"/>
    </font>
    <font>
      <name val="Calibri"/>
      <color rgb="00122510"/>
      <sz val="10"/>
    </font>
    <font>
      <name val="Calibri"/>
      <b val="1"/>
      <color rgb="00122510"/>
      <sz val="16"/>
    </font>
    <font>
      <name val="Calibri"/>
      <i val="1"/>
      <color rgb="004B5845"/>
      <sz val="10"/>
    </font>
    <font>
      <name val="Calibri"/>
      <b val="1"/>
      <color rgb="00122510"/>
      <sz val="10"/>
    </font>
  </fonts>
  <fills count="4">
    <fill>
      <patternFill/>
    </fill>
    <fill>
      <patternFill patternType="gray125"/>
    </fill>
    <fill>
      <patternFill patternType="solid">
        <fgColor rgb="00122510"/>
      </patternFill>
    </fill>
    <fill>
      <patternFill patternType="solid">
        <fgColor rgb="00F4F2E5"/>
      </patternFill>
    </fill>
  </fills>
  <borders count="4">
    <border>
      <left/>
      <right/>
      <top/>
      <bottom/>
      <diagonal/>
    </border>
    <border>
      <left style="thin">
        <color rgb="00122510"/>
      </left>
      <right style="thin">
        <color rgb="00122510"/>
      </right>
      <top style="thin">
        <color rgb="00122510"/>
      </top>
      <bottom style="thin">
        <color rgb="00122510"/>
      </bottom>
    </border>
    <border>
      <left style="thin">
        <color rgb="00A8C93A"/>
      </left>
      <right style="thin">
        <color rgb="00A8C93A"/>
      </right>
      <top style="thin">
        <color rgb="00A8C93A"/>
      </top>
      <bottom style="thin">
        <color rgb="00A8C93A"/>
      </bottom>
    </border>
    <border>
      <left style="thin">
        <color rgb="00D0CDBD"/>
      </left>
      <right style="thin">
        <color rgb="00D0CDBD"/>
      </right>
      <top style="thin">
        <color rgb="00D0CDBD"/>
      </top>
      <bottom style="thin">
        <color rgb="00D0CDB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vertical="center" wrapText="1"/>
    </xf>
    <xf numFmtId="164" fontId="8" fillId="3" borderId="2" applyAlignment="1" pivotButton="0" quotePrefix="0" xfId="0">
      <alignment vertical="center" wrapText="1"/>
    </xf>
    <xf numFmtId="2" fontId="8" fillId="3" borderId="2" applyAlignment="1" pivotButton="0" quotePrefix="0" xfId="0">
      <alignment vertical="center" wrapText="1"/>
    </xf>
    <xf numFmtId="1" fontId="8" fillId="3" borderId="2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center" wrapText="1"/>
    </xf>
    <xf numFmtId="165" fontId="8" fillId="3" borderId="2" applyAlignment="1" pivotButton="0" quotePrefix="0" xfId="0">
      <alignment vertical="center" wrapText="1"/>
    </xf>
    <xf numFmtId="4" fontId="8" fillId="3" borderId="2" applyAlignment="1" pivotButton="0" quotePrefix="0" xfId="0">
      <alignment vertical="center" wrapText="1"/>
    </xf>
    <xf numFmtId="2" fontId="9" fillId="0" borderId="3" applyAlignment="1" pivotButton="0" quotePrefix="0" xfId="0">
      <alignment horizontal="center" vertical="center"/>
    </xf>
    <xf numFmtId="4" fontId="9" fillId="0" borderId="3" applyAlignment="1" pivotButton="0" quotePrefix="0" xfId="0">
      <alignment horizontal="center" vertical="center"/>
    </xf>
    <xf numFmtId="0" fontId="10" fillId="0" borderId="0" pivotButton="0" quotePrefix="0" xfId="0"/>
    <xf numFmtId="0" fontId="11" fillId="0" borderId="0" pivotButton="0" quotePrefix="0" xfId="0"/>
    <xf numFmtId="0" fontId="9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variance by category (GBP)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'Variance Summary'!E4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'Variance Summary'!$D$5:$D$11</f>
            </numRef>
          </cat>
          <val>
            <numRef>
              <f>'Variance Summary'!$E$5:$E$11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GBP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variance by site (GBP)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'Variance Summary'!B4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'Variance Summary'!$A$5:$A$43</f>
            </numRef>
          </cat>
          <val>
            <numRef>
              <f>'Variance Summary'!$B$5:$B$43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GBP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20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2">
      <c r="B2" s="1" t="inlineStr">
        <is>
          <t>Bill Checker</t>
        </is>
      </c>
    </row>
    <row r="3">
      <c r="B3" s="2" t="inlineStr">
        <is>
          <t>Check what you were billed against what your contract says, site by site, line by line.</t>
        </is>
      </c>
    </row>
    <row r="5">
      <c r="B5" s="3" t="inlineStr">
        <is>
          <t>1. Set up your sites and meters</t>
        </is>
      </c>
    </row>
    <row r="6">
      <c r="B6" s="4" t="inlineStr">
        <is>
          <t>On the 'Contracts and Meters' sheet, enter one row per meter: site name, meter or MPAN reference, the rates you agreed</t>
        </is>
      </c>
    </row>
    <row r="7">
      <c r="B7" s="4" t="inlineStr">
        <is>
          <t>(unit rate in pence per kWh, standing charge in pence per day, capacity or other agreed charges as they appear on your contract).</t>
        </is>
      </c>
    </row>
    <row r="8">
      <c r="B8" s="4" t="inlineStr">
        <is>
          <t>Take the figures from your signed contract or supply agreement, not from the bill itself: the whole point is to compare the two.</t>
        </is>
      </c>
    </row>
    <row r="10">
      <c r="B10" s="3" t="inlineStr">
        <is>
          <t>2. Enter each bill line</t>
        </is>
      </c>
    </row>
    <row r="11">
      <c r="B11" s="4" t="inlineStr">
        <is>
          <t>On the 'Bill Lines' sheet, enter one row per bill line, exactly as billed. Choose the site and category from the dropdowns,</t>
        </is>
      </c>
    </row>
    <row r="12">
      <c r="B12" s="4" t="inlineStr">
        <is>
          <t>enter what the bill charged, and the quantity and rate the bill used. The workbook compares them with your contract figures</t>
        </is>
      </c>
    </row>
    <row r="13">
      <c r="B13" s="4" t="inlineStr">
        <is>
          <t>and computes the variance automatically.</t>
        </is>
      </c>
    </row>
    <row r="15">
      <c r="B15" s="3" t="inlineStr">
        <is>
          <t>3. What the variance columns do</t>
        </is>
      </c>
    </row>
    <row r="16">
      <c r="B16" s="4" t="inlineStr">
        <is>
          <t>Expected rate comes from your contract sheet. Variance is billed rate minus contract rate. Cost variance applies the variance</t>
        </is>
      </c>
    </row>
    <row r="17">
      <c r="B17" s="4" t="inlineStr">
        <is>
          <t>to the billed quantity, so you can see what a rate difference is worth over the billing period.</t>
        </is>
      </c>
    </row>
    <row r="19">
      <c r="B19" s="3" t="inlineStr">
        <is>
          <t>4. Summary</t>
        </is>
      </c>
    </row>
    <row r="20">
      <c r="B20" s="4" t="inlineStr">
        <is>
          <t>The 'Variance Summary' sheet totals cost variances by site and by category, with a chart. Anything non-zero deserves a question</t>
        </is>
      </c>
    </row>
    <row r="21">
      <c r="B21" s="4" t="inlineStr">
        <is>
          <t>to your supplier. This workbook does not decide what is right or wrong: it shows you where the questions are.</t>
        </is>
      </c>
    </row>
    <row r="23">
      <c r="B23" s="3" t="inlineStr">
        <is>
          <t>5. What to look for (generic checks, phrased as questions)</t>
        </is>
      </c>
    </row>
    <row r="24">
      <c r="B24" s="4" t="inlineStr">
        <is>
          <t xml:space="preserve">   Is the read on the bill an actual read or an estimate? Estimated reads can distort both the quantity and the period.</t>
        </is>
      </c>
    </row>
    <row r="25">
      <c r="B25" s="4" t="inlineStr">
        <is>
          <t xml:space="preserve">   Does the billed period match the dates you expect, with no overlap or gap against the previous bill?</t>
        </is>
      </c>
    </row>
    <row r="26">
      <c r="B26" s="4" t="inlineStr">
        <is>
          <t xml:space="preserve">   Has the rate changed mid-term without a contract change or a documented pass-through?</t>
        </is>
      </c>
    </row>
    <row r="27">
      <c r="B27" s="4" t="inlineStr">
        <is>
          <t xml:space="preserve">   Are you billed twice for anything, or billed after the contract end date at old rates?</t>
        </is>
      </c>
    </row>
    <row r="28">
      <c r="B28" s="4" t="inlineStr">
        <is>
          <t xml:space="preserve">   Does the standing charge match the contract, and does it apply on days the site was closed?</t>
        </is>
      </c>
    </row>
    <row r="29">
      <c r="B29" s="4" t="inlineStr">
        <is>
          <t xml:space="preserve">   Do capacity or availability charges match the agreed capacity? Has capacity been changed without your agreement?</t>
        </is>
      </c>
    </row>
    <row r="30">
      <c r="B30" s="4" t="inlineStr">
        <is>
          <t xml:space="preserve">   Do VAT and levy percentages match what your contract and VAT position say they should be?</t>
        </is>
      </c>
    </row>
    <row r="31">
      <c r="B31" s="4" t="inlineStr">
        <is>
          <t xml:space="preserve">   These are generic questions only: no claim is made here about what your supplier may or may not charge. Check your contract.</t>
        </is>
      </c>
    </row>
    <row r="33">
      <c r="B33" s="3" t="inlineStr">
        <is>
          <t>6. Before acting</t>
        </is>
      </c>
    </row>
    <row r="34">
      <c r="B34" s="4" t="inlineStr">
        <is>
          <t>Keep evidence: the contract, the bill, meter reads and correspondence. Raise queries in writing with your supplier or broker.</t>
        </is>
      </c>
    </row>
    <row r="35">
      <c r="B35" s="4" t="inlineStr">
        <is>
          <t>Figures entered here are your own records. Check current official guidance before making decisions based on any variance.</t>
        </is>
      </c>
    </row>
    <row r="38">
      <c r="B38" s="5" t="inlineStr">
        <is>
          <t>Hawley Energy: independent energy consultancy. www.hawleyenergy.co.uk, 01484 958761, hello@hawleyenergy.co.uk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3" customWidth="1" min="4" max="4"/>
    <col width="13" customWidth="1" min="5" max="5"/>
    <col width="13" customWidth="1" min="6" max="6"/>
    <col width="15" customWidth="1" min="7" max="7"/>
    <col width="34" customWidth="1" min="8" max="8"/>
  </cols>
  <sheetData>
    <row r="1">
      <c r="A1" s="6" t="inlineStr">
        <is>
          <t>ENTER DATA HERE: one row per meter. Enter the rates your contract agreed, not what the bill shows.</t>
        </is>
      </c>
    </row>
    <row r="3">
      <c r="A3" s="7" t="inlineStr">
        <is>
          <t>Site name</t>
        </is>
      </c>
      <c r="B3" s="7" t="inlineStr">
        <is>
          <t>Meter / MPAN reference</t>
        </is>
      </c>
      <c r="C3" s="7" t="inlineStr">
        <is>
          <t>Contract end date</t>
        </is>
      </c>
      <c r="D3" s="7" t="inlineStr">
        <is>
          <t>Unit rate (p per kWh)</t>
        </is>
      </c>
      <c r="E3" s="7" t="inlineStr">
        <is>
          <t>Standing charge (p per day)</t>
        </is>
      </c>
      <c r="F3" s="7" t="inlineStr">
        <is>
          <t>Agreed capacity (kVA or kW)</t>
        </is>
      </c>
      <c r="G3" s="7" t="inlineStr">
        <is>
          <t>Capacity or availability charge (p per kVA or kW per day)</t>
        </is>
      </c>
      <c r="H3" s="7" t="inlineStr">
        <is>
          <t>Notes (contract name, version, date signed)</t>
        </is>
      </c>
    </row>
    <row r="4">
      <c r="A4" s="8" t="inlineStr">
        <is>
          <t>SAMPLE SITE (not counted)</t>
        </is>
      </c>
      <c r="B4" s="8" t="inlineStr">
        <is>
          <t>SAMPLE 1900012345678</t>
        </is>
      </c>
      <c r="C4" s="9" t="n"/>
      <c r="D4" s="10" t="n">
        <v>24.5</v>
      </c>
      <c r="E4" s="10" t="n">
        <v>45</v>
      </c>
      <c r="F4" s="11" t="n">
        <v>100</v>
      </c>
      <c r="G4" s="10" t="n">
        <v>12</v>
      </c>
      <c r="H4" s="8" t="inlineStr">
        <is>
          <t>SAMPLE row: shows the layout. Delete or overtype before entering your real meters.</t>
        </is>
      </c>
    </row>
    <row r="5">
      <c r="A5" s="8" t="n"/>
      <c r="B5" s="8" t="n"/>
      <c r="C5" s="9" t="n"/>
      <c r="D5" s="10" t="n"/>
      <c r="E5" s="10" t="n"/>
      <c r="F5" s="11" t="n"/>
      <c r="G5" s="10" t="n"/>
      <c r="H5" s="8" t="n"/>
    </row>
    <row r="6">
      <c r="A6" s="8" t="n"/>
      <c r="B6" s="8" t="n"/>
      <c r="C6" s="9" t="n"/>
      <c r="D6" s="10" t="n"/>
      <c r="E6" s="10" t="n"/>
      <c r="F6" s="11" t="n"/>
      <c r="G6" s="10" t="n"/>
      <c r="H6" s="8" t="n"/>
    </row>
    <row r="7">
      <c r="A7" s="8" t="n"/>
      <c r="B7" s="8" t="n"/>
      <c r="C7" s="9" t="n"/>
      <c r="D7" s="10" t="n"/>
      <c r="E7" s="10" t="n"/>
      <c r="F7" s="11" t="n"/>
      <c r="G7" s="10" t="n"/>
      <c r="H7" s="8" t="n"/>
    </row>
    <row r="8">
      <c r="A8" s="8" t="n"/>
      <c r="B8" s="8" t="n"/>
      <c r="C8" s="9" t="n"/>
      <c r="D8" s="10" t="n"/>
      <c r="E8" s="10" t="n"/>
      <c r="F8" s="11" t="n"/>
      <c r="G8" s="10" t="n"/>
      <c r="H8" s="8" t="n"/>
    </row>
    <row r="9">
      <c r="A9" s="8" t="n"/>
      <c r="B9" s="8" t="n"/>
      <c r="C9" s="9" t="n"/>
      <c r="D9" s="10" t="n"/>
      <c r="E9" s="10" t="n"/>
      <c r="F9" s="11" t="n"/>
      <c r="G9" s="10" t="n"/>
      <c r="H9" s="8" t="n"/>
    </row>
    <row r="10">
      <c r="A10" s="8" t="n"/>
      <c r="B10" s="8" t="n"/>
      <c r="C10" s="9" t="n"/>
      <c r="D10" s="10" t="n"/>
      <c r="E10" s="10" t="n"/>
      <c r="F10" s="11" t="n"/>
      <c r="G10" s="10" t="n"/>
      <c r="H10" s="8" t="n"/>
    </row>
    <row r="11">
      <c r="A11" s="8" t="n"/>
      <c r="B11" s="8" t="n"/>
      <c r="C11" s="9" t="n"/>
      <c r="D11" s="10" t="n"/>
      <c r="E11" s="10" t="n"/>
      <c r="F11" s="11" t="n"/>
      <c r="G11" s="10" t="n"/>
      <c r="H11" s="8" t="n"/>
    </row>
    <row r="12">
      <c r="A12" s="8" t="n"/>
      <c r="B12" s="8" t="n"/>
      <c r="C12" s="9" t="n"/>
      <c r="D12" s="10" t="n"/>
      <c r="E12" s="10" t="n"/>
      <c r="F12" s="11" t="n"/>
      <c r="G12" s="10" t="n"/>
      <c r="H12" s="8" t="n"/>
    </row>
    <row r="13">
      <c r="A13" s="8" t="n"/>
      <c r="B13" s="8" t="n"/>
      <c r="C13" s="9" t="n"/>
      <c r="D13" s="10" t="n"/>
      <c r="E13" s="10" t="n"/>
      <c r="F13" s="11" t="n"/>
      <c r="G13" s="10" t="n"/>
      <c r="H13" s="8" t="n"/>
    </row>
    <row r="14">
      <c r="A14" s="8" t="n"/>
      <c r="B14" s="8" t="n"/>
      <c r="C14" s="9" t="n"/>
      <c r="D14" s="10" t="n"/>
      <c r="E14" s="10" t="n"/>
      <c r="F14" s="11" t="n"/>
      <c r="G14" s="10" t="n"/>
      <c r="H14" s="8" t="n"/>
    </row>
    <row r="15">
      <c r="A15" s="8" t="n"/>
      <c r="B15" s="8" t="n"/>
      <c r="C15" s="9" t="n"/>
      <c r="D15" s="10" t="n"/>
      <c r="E15" s="10" t="n"/>
      <c r="F15" s="11" t="n"/>
      <c r="G15" s="10" t="n"/>
      <c r="H15" s="8" t="n"/>
    </row>
    <row r="16">
      <c r="A16" s="8" t="n"/>
      <c r="B16" s="8" t="n"/>
      <c r="C16" s="9" t="n"/>
      <c r="D16" s="10" t="n"/>
      <c r="E16" s="10" t="n"/>
      <c r="F16" s="11" t="n"/>
      <c r="G16" s="10" t="n"/>
      <c r="H16" s="8" t="n"/>
    </row>
    <row r="17">
      <c r="A17" s="8" t="n"/>
      <c r="B17" s="8" t="n"/>
      <c r="C17" s="9" t="n"/>
      <c r="D17" s="10" t="n"/>
      <c r="E17" s="10" t="n"/>
      <c r="F17" s="11" t="n"/>
      <c r="G17" s="10" t="n"/>
      <c r="H17" s="8" t="n"/>
    </row>
    <row r="18">
      <c r="A18" s="8" t="n"/>
      <c r="B18" s="8" t="n"/>
      <c r="C18" s="9" t="n"/>
      <c r="D18" s="10" t="n"/>
      <c r="E18" s="10" t="n"/>
      <c r="F18" s="11" t="n"/>
      <c r="G18" s="10" t="n"/>
      <c r="H18" s="8" t="n"/>
    </row>
    <row r="19">
      <c r="A19" s="8" t="n"/>
      <c r="B19" s="8" t="n"/>
      <c r="C19" s="9" t="n"/>
      <c r="D19" s="10" t="n"/>
      <c r="E19" s="10" t="n"/>
      <c r="F19" s="11" t="n"/>
      <c r="G19" s="10" t="n"/>
      <c r="H19" s="8" t="n"/>
    </row>
    <row r="20">
      <c r="A20" s="8" t="n"/>
      <c r="B20" s="8" t="n"/>
      <c r="C20" s="9" t="n"/>
      <c r="D20" s="10" t="n"/>
      <c r="E20" s="10" t="n"/>
      <c r="F20" s="11" t="n"/>
      <c r="G20" s="10" t="n"/>
      <c r="H20" s="8" t="n"/>
    </row>
    <row r="21">
      <c r="A21" s="8" t="n"/>
      <c r="B21" s="8" t="n"/>
      <c r="C21" s="9" t="n"/>
      <c r="D21" s="10" t="n"/>
      <c r="E21" s="10" t="n"/>
      <c r="F21" s="11" t="n"/>
      <c r="G21" s="10" t="n"/>
      <c r="H21" s="8" t="n"/>
    </row>
    <row r="22">
      <c r="A22" s="8" t="n"/>
      <c r="B22" s="8" t="n"/>
      <c r="C22" s="9" t="n"/>
      <c r="D22" s="10" t="n"/>
      <c r="E22" s="10" t="n"/>
      <c r="F22" s="11" t="n"/>
      <c r="G22" s="10" t="n"/>
      <c r="H22" s="8" t="n"/>
    </row>
    <row r="23">
      <c r="A23" s="8" t="n"/>
      <c r="B23" s="8" t="n"/>
      <c r="C23" s="9" t="n"/>
      <c r="D23" s="10" t="n"/>
      <c r="E23" s="10" t="n"/>
      <c r="F23" s="11" t="n"/>
      <c r="G23" s="10" t="n"/>
      <c r="H23" s="8" t="n"/>
    </row>
    <row r="24">
      <c r="A24" s="8" t="n"/>
      <c r="B24" s="8" t="n"/>
      <c r="C24" s="9" t="n"/>
      <c r="D24" s="10" t="n"/>
      <c r="E24" s="10" t="n"/>
      <c r="F24" s="11" t="n"/>
      <c r="G24" s="10" t="n"/>
      <c r="H24" s="8" t="n"/>
    </row>
    <row r="25">
      <c r="A25" s="8" t="n"/>
      <c r="B25" s="8" t="n"/>
      <c r="C25" s="9" t="n"/>
      <c r="D25" s="10" t="n"/>
      <c r="E25" s="10" t="n"/>
      <c r="F25" s="11" t="n"/>
      <c r="G25" s="10" t="n"/>
      <c r="H25" s="8" t="n"/>
    </row>
    <row r="26">
      <c r="A26" s="8" t="n"/>
      <c r="B26" s="8" t="n"/>
      <c r="C26" s="9" t="n"/>
      <c r="D26" s="10" t="n"/>
      <c r="E26" s="10" t="n"/>
      <c r="F26" s="11" t="n"/>
      <c r="G26" s="10" t="n"/>
      <c r="H26" s="8" t="n"/>
    </row>
    <row r="27">
      <c r="A27" s="8" t="n"/>
      <c r="B27" s="8" t="n"/>
      <c r="C27" s="9" t="n"/>
      <c r="D27" s="10" t="n"/>
      <c r="E27" s="10" t="n"/>
      <c r="F27" s="11" t="n"/>
      <c r="G27" s="10" t="n"/>
      <c r="H27" s="8" t="n"/>
    </row>
    <row r="28">
      <c r="A28" s="8" t="n"/>
      <c r="B28" s="8" t="n"/>
      <c r="C28" s="9" t="n"/>
      <c r="D28" s="10" t="n"/>
      <c r="E28" s="10" t="n"/>
      <c r="F28" s="11" t="n"/>
      <c r="G28" s="10" t="n"/>
      <c r="H28" s="8" t="n"/>
    </row>
    <row r="29">
      <c r="A29" s="8" t="n"/>
      <c r="B29" s="8" t="n"/>
      <c r="C29" s="9" t="n"/>
      <c r="D29" s="10" t="n"/>
      <c r="E29" s="10" t="n"/>
      <c r="F29" s="11" t="n"/>
      <c r="G29" s="10" t="n"/>
      <c r="H29" s="8" t="n"/>
    </row>
    <row r="30">
      <c r="A30" s="8" t="n"/>
      <c r="B30" s="8" t="n"/>
      <c r="C30" s="9" t="n"/>
      <c r="D30" s="10" t="n"/>
      <c r="E30" s="10" t="n"/>
      <c r="F30" s="11" t="n"/>
      <c r="G30" s="10" t="n"/>
      <c r="H30" s="8" t="n"/>
    </row>
    <row r="31">
      <c r="A31" s="8" t="n"/>
      <c r="B31" s="8" t="n"/>
      <c r="C31" s="9" t="n"/>
      <c r="D31" s="10" t="n"/>
      <c r="E31" s="10" t="n"/>
      <c r="F31" s="11" t="n"/>
      <c r="G31" s="10" t="n"/>
      <c r="H31" s="8" t="n"/>
    </row>
    <row r="32">
      <c r="A32" s="8" t="n"/>
      <c r="B32" s="8" t="n"/>
      <c r="C32" s="9" t="n"/>
      <c r="D32" s="10" t="n"/>
      <c r="E32" s="10" t="n"/>
      <c r="F32" s="11" t="n"/>
      <c r="G32" s="10" t="n"/>
      <c r="H32" s="8" t="n"/>
    </row>
    <row r="33">
      <c r="A33" s="8" t="n"/>
      <c r="B33" s="8" t="n"/>
      <c r="C33" s="9" t="n"/>
      <c r="D33" s="10" t="n"/>
      <c r="E33" s="10" t="n"/>
      <c r="F33" s="11" t="n"/>
      <c r="G33" s="10" t="n"/>
      <c r="H33" s="8" t="n"/>
    </row>
    <row r="34">
      <c r="A34" s="8" t="n"/>
      <c r="B34" s="8" t="n"/>
      <c r="C34" s="9" t="n"/>
      <c r="D34" s="10" t="n"/>
      <c r="E34" s="10" t="n"/>
      <c r="F34" s="11" t="n"/>
      <c r="G34" s="10" t="n"/>
      <c r="H34" s="8" t="n"/>
    </row>
    <row r="35">
      <c r="A35" s="8" t="n"/>
      <c r="B35" s="8" t="n"/>
      <c r="C35" s="9" t="n"/>
      <c r="D35" s="10" t="n"/>
      <c r="E35" s="10" t="n"/>
      <c r="F35" s="11" t="n"/>
      <c r="G35" s="10" t="n"/>
      <c r="H35" s="8" t="n"/>
    </row>
    <row r="36">
      <c r="A36" s="8" t="n"/>
      <c r="B36" s="8" t="n"/>
      <c r="C36" s="9" t="n"/>
      <c r="D36" s="10" t="n"/>
      <c r="E36" s="10" t="n"/>
      <c r="F36" s="11" t="n"/>
      <c r="G36" s="10" t="n"/>
      <c r="H36" s="8" t="n"/>
    </row>
    <row r="37">
      <c r="A37" s="8" t="n"/>
      <c r="B37" s="8" t="n"/>
      <c r="C37" s="9" t="n"/>
      <c r="D37" s="10" t="n"/>
      <c r="E37" s="10" t="n"/>
      <c r="F37" s="11" t="n"/>
      <c r="G37" s="10" t="n"/>
      <c r="H37" s="8" t="n"/>
    </row>
    <row r="38">
      <c r="A38" s="8" t="n"/>
      <c r="B38" s="8" t="n"/>
      <c r="C38" s="9" t="n"/>
      <c r="D38" s="10" t="n"/>
      <c r="E38" s="10" t="n"/>
      <c r="F38" s="11" t="n"/>
      <c r="G38" s="10" t="n"/>
      <c r="H38" s="8" t="n"/>
    </row>
    <row r="39">
      <c r="A39" s="8" t="n"/>
      <c r="B39" s="8" t="n"/>
      <c r="C39" s="9" t="n"/>
      <c r="D39" s="10" t="n"/>
      <c r="E39" s="10" t="n"/>
      <c r="F39" s="11" t="n"/>
      <c r="G39" s="10" t="n"/>
      <c r="H39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11" customWidth="1" min="4" max="4"/>
    <col width="11" customWidth="1" min="5" max="5"/>
    <col width="11" customWidth="1" min="6" max="6"/>
    <col width="16" customWidth="1" min="7" max="7"/>
    <col width="24" customWidth="1" min="8" max="8"/>
    <col width="12" customWidth="1" min="9" max="9"/>
    <col width="10" customWidth="1" min="10" max="10"/>
    <col width="11" customWidth="1" min="11" max="11"/>
    <col width="13" customWidth="1" min="12" max="12"/>
    <col width="12" customWidth="1" min="13" max="13"/>
    <col width="12" customWidth="1" min="14" max="14"/>
    <col width="13" customWidth="1" min="15" max="15"/>
    <col width="44" customWidth="1" min="16" max="16"/>
    <col width="26" customWidth="1" min="17" max="17"/>
  </cols>
  <sheetData>
    <row r="1">
      <c r="A1" s="6" t="inlineStr">
        <is>
          <t>ENTER DATA HERE: one row per bill line, as billed. Variance columns (green) calculate themselves.</t>
        </is>
      </c>
    </row>
    <row r="2">
      <c r="A2" s="12" t="inlineStr">
        <is>
          <t>Categories: Unit rate, Standing charge, Capacity or availability, Environmental or levy, VAT, Other charge, Metering or service. Rate variance = rate billed minus contract rate. Cost variance = quantity billed x rate variance / 100.</t>
        </is>
      </c>
    </row>
    <row r="3">
      <c r="A3" s="7" t="inlineStr">
        <is>
          <t>Bill reference</t>
        </is>
      </c>
      <c r="B3" s="7" t="inlineStr">
        <is>
          <t>Site (from Contracts sheet)</t>
        </is>
      </c>
      <c r="C3" s="7" t="inlineStr">
        <is>
          <t>Meter / MPAN</t>
        </is>
      </c>
      <c r="D3" s="7" t="inlineStr">
        <is>
          <t>Bill date</t>
        </is>
      </c>
      <c r="E3" s="7" t="inlineStr">
        <is>
          <t>Period from</t>
        </is>
      </c>
      <c r="F3" s="7" t="inlineStr">
        <is>
          <t>Period to</t>
        </is>
      </c>
      <c r="G3" s="7" t="inlineStr">
        <is>
          <t>Category</t>
        </is>
      </c>
      <c r="H3" s="7" t="inlineStr">
        <is>
          <t>What was checked</t>
        </is>
      </c>
      <c r="I3" s="7" t="inlineStr">
        <is>
          <t>Quantity billed</t>
        </is>
      </c>
      <c r="J3" s="7" t="inlineStr">
        <is>
          <t>Unit billed</t>
        </is>
      </c>
      <c r="K3" s="7" t="inlineStr">
        <is>
          <t>Rate billed (p)</t>
        </is>
      </c>
      <c r="L3" s="7" t="inlineStr">
        <is>
          <t>Amount billed (GBP)</t>
        </is>
      </c>
      <c r="M3" s="7" t="inlineStr">
        <is>
          <t>Contract rate (p)</t>
        </is>
      </c>
      <c r="N3" s="7" t="inlineStr">
        <is>
          <t>Rate variance (p)</t>
        </is>
      </c>
      <c r="O3" s="7" t="inlineStr">
        <is>
          <t>Cost variance (GBP)</t>
        </is>
      </c>
      <c r="P3" s="7" t="inlineStr">
        <is>
          <t>What to look for (generic check)</t>
        </is>
      </c>
      <c r="Q3" s="7" t="inlineStr">
        <is>
          <t>Follow-up note</t>
        </is>
      </c>
    </row>
    <row r="4">
      <c r="A4" s="8" t="inlineStr">
        <is>
          <t>SAMPLE</t>
        </is>
      </c>
      <c r="B4" s="8" t="inlineStr">
        <is>
          <t>SAMPLE SITE (not counted)</t>
        </is>
      </c>
      <c r="C4" s="8" t="inlineStr">
        <is>
          <t>SAMPLE 1900012345678</t>
        </is>
      </c>
      <c r="D4" s="9" t="n"/>
      <c r="E4" s="9" t="n"/>
      <c r="F4" s="9" t="n"/>
      <c r="G4" s="8" t="inlineStr">
        <is>
          <t>Unit rate</t>
        </is>
      </c>
      <c r="H4" s="8" t="inlineStr">
        <is>
          <t>SAMPLE line: layout only, delete before use</t>
        </is>
      </c>
      <c r="I4" s="8" t="n">
        <v>1000</v>
      </c>
      <c r="J4" s="8" t="inlineStr">
        <is>
          <t>kWh</t>
        </is>
      </c>
      <c r="K4" s="8" t="n">
        <v>25.5</v>
      </c>
      <c r="L4" s="8" t="n">
        <v>255</v>
      </c>
      <c r="M4" s="13" t="n"/>
      <c r="N4" s="13" t="n"/>
      <c r="O4" s="13" t="n"/>
      <c r="P4" s="8" t="inlineStr">
        <is>
          <t>Is the meter read on this bill an actual read or an estimate? If estimated, does the next actual read correct it?</t>
        </is>
      </c>
      <c r="Q4" s="8" t="inlineStr">
        <is>
          <t>SAMPLE note</t>
        </is>
      </c>
    </row>
    <row r="5">
      <c r="A5" s="8" t="n"/>
      <c r="B5" s="8" t="n"/>
      <c r="C5" s="8" t="n"/>
      <c r="D5" s="9" t="n"/>
      <c r="E5" s="9" t="n"/>
      <c r="F5" s="9" t="n"/>
      <c r="G5" s="8" t="n"/>
      <c r="H5" s="8" t="n"/>
      <c r="I5" s="14" t="n"/>
      <c r="J5" s="8" t="n"/>
      <c r="K5" s="10" t="n"/>
      <c r="L5" s="15" t="n"/>
      <c r="M5" s="16">
        <f>IF($B5="","",IF($G5="Unit rate",IFERROR(INDEX('Contracts and Meters'!$D$4:$D$39,MATCH($B5,'Contracts and Meters'!$A$4:$A$39,0)),""),IF($G5="Standing charge",IFERROR(INDEX('Contracts and Meters'!$E$4:$E$39,MATCH($B5,'Contracts and Meters'!$A$4:$A$39,0)),""),IF($G5="Capacity or availability",IFERROR(INDEX('Contracts and Meters'!$G$4:$G$39,MATCH($B5,'Contracts and Meters'!$A$4:$A$39,0)),""),""))))</f>
        <v/>
      </c>
      <c r="N5" s="16">
        <f>IF(OR($K5="",$M5="",$M5=""),"",$K5-$M5)</f>
        <v/>
      </c>
      <c r="O5" s="17">
        <f>IF(OR($N5="",$I5=""),"",$I5*$N5/100)</f>
        <v/>
      </c>
      <c r="P5" s="8" t="n"/>
      <c r="Q5" s="8" t="n"/>
    </row>
    <row r="6">
      <c r="A6" s="8" t="n"/>
      <c r="B6" s="8" t="n"/>
      <c r="C6" s="8" t="n"/>
      <c r="D6" s="9" t="n"/>
      <c r="E6" s="9" t="n"/>
      <c r="F6" s="9" t="n"/>
      <c r="G6" s="8" t="n"/>
      <c r="H6" s="8" t="n"/>
      <c r="I6" s="14" t="n"/>
      <c r="J6" s="8" t="n"/>
      <c r="K6" s="10" t="n"/>
      <c r="L6" s="15" t="n"/>
      <c r="M6" s="16">
        <f>IF($B6="","",IF($G6="Unit rate",IFERROR(INDEX('Contracts and Meters'!$D$4:$D$39,MATCH($B6,'Contracts and Meters'!$A$4:$A$39,0)),""),IF($G6="Standing charge",IFERROR(INDEX('Contracts and Meters'!$E$4:$E$39,MATCH($B6,'Contracts and Meters'!$A$4:$A$39,0)),""),IF($G6="Capacity or availability",IFERROR(INDEX('Contracts and Meters'!$G$4:$G$39,MATCH($B6,'Contracts and Meters'!$A$4:$A$39,0)),""),""))))</f>
        <v/>
      </c>
      <c r="N6" s="16">
        <f>IF(OR($K6="",$M6="",$M6=""),"",$K6-$M6)</f>
        <v/>
      </c>
      <c r="O6" s="17">
        <f>IF(OR($N6="",$I6=""),"",$I6*$N6/100)</f>
        <v/>
      </c>
      <c r="P6" s="8" t="n"/>
      <c r="Q6" s="8" t="n"/>
    </row>
    <row r="7">
      <c r="A7" s="8" t="n"/>
      <c r="B7" s="8" t="n"/>
      <c r="C7" s="8" t="n"/>
      <c r="D7" s="9" t="n"/>
      <c r="E7" s="9" t="n"/>
      <c r="F7" s="9" t="n"/>
      <c r="G7" s="8" t="n"/>
      <c r="H7" s="8" t="n"/>
      <c r="I7" s="14" t="n"/>
      <c r="J7" s="8" t="n"/>
      <c r="K7" s="10" t="n"/>
      <c r="L7" s="15" t="n"/>
      <c r="M7" s="16">
        <f>IF($B7="","",IF($G7="Unit rate",IFERROR(INDEX('Contracts and Meters'!$D$4:$D$39,MATCH($B7,'Contracts and Meters'!$A$4:$A$39,0)),""),IF($G7="Standing charge",IFERROR(INDEX('Contracts and Meters'!$E$4:$E$39,MATCH($B7,'Contracts and Meters'!$A$4:$A$39,0)),""),IF($G7="Capacity or availability",IFERROR(INDEX('Contracts and Meters'!$G$4:$G$39,MATCH($B7,'Contracts and Meters'!$A$4:$A$39,0)),""),""))))</f>
        <v/>
      </c>
      <c r="N7" s="16">
        <f>IF(OR($K7="",$M7="",$M7=""),"",$K7-$M7)</f>
        <v/>
      </c>
      <c r="O7" s="17">
        <f>IF(OR($N7="",$I7=""),"",$I7*$N7/100)</f>
        <v/>
      </c>
      <c r="P7" s="8" t="n"/>
      <c r="Q7" s="8" t="n"/>
    </row>
    <row r="8">
      <c r="A8" s="8" t="n"/>
      <c r="B8" s="8" t="n"/>
      <c r="C8" s="8" t="n"/>
      <c r="D8" s="9" t="n"/>
      <c r="E8" s="9" t="n"/>
      <c r="F8" s="9" t="n"/>
      <c r="G8" s="8" t="n"/>
      <c r="H8" s="8" t="n"/>
      <c r="I8" s="14" t="n"/>
      <c r="J8" s="8" t="n"/>
      <c r="K8" s="10" t="n"/>
      <c r="L8" s="15" t="n"/>
      <c r="M8" s="16">
        <f>IF($B8="","",IF($G8="Unit rate",IFERROR(INDEX('Contracts and Meters'!$D$4:$D$39,MATCH($B8,'Contracts and Meters'!$A$4:$A$39,0)),""),IF($G8="Standing charge",IFERROR(INDEX('Contracts and Meters'!$E$4:$E$39,MATCH($B8,'Contracts and Meters'!$A$4:$A$39,0)),""),IF($G8="Capacity or availability",IFERROR(INDEX('Contracts and Meters'!$G$4:$G$39,MATCH($B8,'Contracts and Meters'!$A$4:$A$39,0)),""),""))))</f>
        <v/>
      </c>
      <c r="N8" s="16">
        <f>IF(OR($K8="",$M8="",$M8=""),"",$K8-$M8)</f>
        <v/>
      </c>
      <c r="O8" s="17">
        <f>IF(OR($N8="",$I8=""),"",$I8*$N8/100)</f>
        <v/>
      </c>
      <c r="P8" s="8" t="n"/>
      <c r="Q8" s="8" t="n"/>
    </row>
    <row r="9">
      <c r="A9" s="8" t="n"/>
      <c r="B9" s="8" t="n"/>
      <c r="C9" s="8" t="n"/>
      <c r="D9" s="9" t="n"/>
      <c r="E9" s="9" t="n"/>
      <c r="F9" s="9" t="n"/>
      <c r="G9" s="8" t="n"/>
      <c r="H9" s="8" t="n"/>
      <c r="I9" s="14" t="n"/>
      <c r="J9" s="8" t="n"/>
      <c r="K9" s="10" t="n"/>
      <c r="L9" s="15" t="n"/>
      <c r="M9" s="16">
        <f>IF($B9="","",IF($G9="Unit rate",IFERROR(INDEX('Contracts and Meters'!$D$4:$D$39,MATCH($B9,'Contracts and Meters'!$A$4:$A$39,0)),""),IF($G9="Standing charge",IFERROR(INDEX('Contracts and Meters'!$E$4:$E$39,MATCH($B9,'Contracts and Meters'!$A$4:$A$39,0)),""),IF($G9="Capacity or availability",IFERROR(INDEX('Contracts and Meters'!$G$4:$G$39,MATCH($B9,'Contracts and Meters'!$A$4:$A$39,0)),""),""))))</f>
        <v/>
      </c>
      <c r="N9" s="16">
        <f>IF(OR($K9="",$M9="",$M9=""),"",$K9-$M9)</f>
        <v/>
      </c>
      <c r="O9" s="17">
        <f>IF(OR($N9="",$I9=""),"",$I9*$N9/100)</f>
        <v/>
      </c>
      <c r="P9" s="8" t="n"/>
      <c r="Q9" s="8" t="n"/>
    </row>
    <row r="10">
      <c r="A10" s="8" t="n"/>
      <c r="B10" s="8" t="n"/>
      <c r="C10" s="8" t="n"/>
      <c r="D10" s="9" t="n"/>
      <c r="E10" s="9" t="n"/>
      <c r="F10" s="9" t="n"/>
      <c r="G10" s="8" t="n"/>
      <c r="H10" s="8" t="n"/>
      <c r="I10" s="14" t="n"/>
      <c r="J10" s="8" t="n"/>
      <c r="K10" s="10" t="n"/>
      <c r="L10" s="15" t="n"/>
      <c r="M10" s="16">
        <f>IF($B10="","",IF($G10="Unit rate",IFERROR(INDEX('Contracts and Meters'!$D$4:$D$39,MATCH($B10,'Contracts and Meters'!$A$4:$A$39,0)),""),IF($G10="Standing charge",IFERROR(INDEX('Contracts and Meters'!$E$4:$E$39,MATCH($B10,'Contracts and Meters'!$A$4:$A$39,0)),""),IF($G10="Capacity or availability",IFERROR(INDEX('Contracts and Meters'!$G$4:$G$39,MATCH($B10,'Contracts and Meters'!$A$4:$A$39,0)),""),""))))</f>
        <v/>
      </c>
      <c r="N10" s="16">
        <f>IF(OR($K10="",$M10="",$M10=""),"",$K10-$M10)</f>
        <v/>
      </c>
      <c r="O10" s="17">
        <f>IF(OR($N10="",$I10=""),"",$I10*$N10/100)</f>
        <v/>
      </c>
      <c r="P10" s="8" t="n"/>
      <c r="Q10" s="8" t="n"/>
    </row>
    <row r="11">
      <c r="A11" s="8" t="n"/>
      <c r="B11" s="8" t="n"/>
      <c r="C11" s="8" t="n"/>
      <c r="D11" s="9" t="n"/>
      <c r="E11" s="9" t="n"/>
      <c r="F11" s="9" t="n"/>
      <c r="G11" s="8" t="n"/>
      <c r="H11" s="8" t="n"/>
      <c r="I11" s="14" t="n"/>
      <c r="J11" s="8" t="n"/>
      <c r="K11" s="10" t="n"/>
      <c r="L11" s="15" t="n"/>
      <c r="M11" s="16">
        <f>IF($B11="","",IF($G11="Unit rate",IFERROR(INDEX('Contracts and Meters'!$D$4:$D$39,MATCH($B11,'Contracts and Meters'!$A$4:$A$39,0)),""),IF($G11="Standing charge",IFERROR(INDEX('Contracts and Meters'!$E$4:$E$39,MATCH($B11,'Contracts and Meters'!$A$4:$A$39,0)),""),IF($G11="Capacity or availability",IFERROR(INDEX('Contracts and Meters'!$G$4:$G$39,MATCH($B11,'Contracts and Meters'!$A$4:$A$39,0)),""),""))))</f>
        <v/>
      </c>
      <c r="N11" s="16">
        <f>IF(OR($K11="",$M11="",$M11=""),"",$K11-$M11)</f>
        <v/>
      </c>
      <c r="O11" s="17">
        <f>IF(OR($N11="",$I11=""),"",$I11*$N11/100)</f>
        <v/>
      </c>
      <c r="P11" s="8" t="n"/>
      <c r="Q11" s="8" t="n"/>
    </row>
    <row r="12">
      <c r="A12" s="8" t="n"/>
      <c r="B12" s="8" t="n"/>
      <c r="C12" s="8" t="n"/>
      <c r="D12" s="9" t="n"/>
      <c r="E12" s="9" t="n"/>
      <c r="F12" s="9" t="n"/>
      <c r="G12" s="8" t="n"/>
      <c r="H12" s="8" t="n"/>
      <c r="I12" s="14" t="n"/>
      <c r="J12" s="8" t="n"/>
      <c r="K12" s="10" t="n"/>
      <c r="L12" s="15" t="n"/>
      <c r="M12" s="16">
        <f>IF($B12="","",IF($G12="Unit rate",IFERROR(INDEX('Contracts and Meters'!$D$4:$D$39,MATCH($B12,'Contracts and Meters'!$A$4:$A$39,0)),""),IF($G12="Standing charge",IFERROR(INDEX('Contracts and Meters'!$E$4:$E$39,MATCH($B12,'Contracts and Meters'!$A$4:$A$39,0)),""),IF($G12="Capacity or availability",IFERROR(INDEX('Contracts and Meters'!$G$4:$G$39,MATCH($B12,'Contracts and Meters'!$A$4:$A$39,0)),""),""))))</f>
        <v/>
      </c>
      <c r="N12" s="16">
        <f>IF(OR($K12="",$M12="",$M12=""),"",$K12-$M12)</f>
        <v/>
      </c>
      <c r="O12" s="17">
        <f>IF(OR($N12="",$I12=""),"",$I12*$N12/100)</f>
        <v/>
      </c>
      <c r="P12" s="8" t="n"/>
      <c r="Q12" s="8" t="n"/>
    </row>
    <row r="13">
      <c r="A13" s="8" t="n"/>
      <c r="B13" s="8" t="n"/>
      <c r="C13" s="8" t="n"/>
      <c r="D13" s="9" t="n"/>
      <c r="E13" s="9" t="n"/>
      <c r="F13" s="9" t="n"/>
      <c r="G13" s="8" t="n"/>
      <c r="H13" s="8" t="n"/>
      <c r="I13" s="14" t="n"/>
      <c r="J13" s="8" t="n"/>
      <c r="K13" s="10" t="n"/>
      <c r="L13" s="15" t="n"/>
      <c r="M13" s="16">
        <f>IF($B13="","",IF($G13="Unit rate",IFERROR(INDEX('Contracts and Meters'!$D$4:$D$39,MATCH($B13,'Contracts and Meters'!$A$4:$A$39,0)),""),IF($G13="Standing charge",IFERROR(INDEX('Contracts and Meters'!$E$4:$E$39,MATCH($B13,'Contracts and Meters'!$A$4:$A$39,0)),""),IF($G13="Capacity or availability",IFERROR(INDEX('Contracts and Meters'!$G$4:$G$39,MATCH($B13,'Contracts and Meters'!$A$4:$A$39,0)),""),""))))</f>
        <v/>
      </c>
      <c r="N13" s="16">
        <f>IF(OR($K13="",$M13="",$M13=""),"",$K13-$M13)</f>
        <v/>
      </c>
      <c r="O13" s="17">
        <f>IF(OR($N13="",$I13=""),"",$I13*$N13/100)</f>
        <v/>
      </c>
      <c r="P13" s="8" t="n"/>
      <c r="Q13" s="8" t="n"/>
    </row>
    <row r="14">
      <c r="A14" s="8" t="n"/>
      <c r="B14" s="8" t="n"/>
      <c r="C14" s="8" t="n"/>
      <c r="D14" s="9" t="n"/>
      <c r="E14" s="9" t="n"/>
      <c r="F14" s="9" t="n"/>
      <c r="G14" s="8" t="n"/>
      <c r="H14" s="8" t="n"/>
      <c r="I14" s="14" t="n"/>
      <c r="J14" s="8" t="n"/>
      <c r="K14" s="10" t="n"/>
      <c r="L14" s="15" t="n"/>
      <c r="M14" s="16">
        <f>IF($B14="","",IF($G14="Unit rate",IFERROR(INDEX('Contracts and Meters'!$D$4:$D$39,MATCH($B14,'Contracts and Meters'!$A$4:$A$39,0)),""),IF($G14="Standing charge",IFERROR(INDEX('Contracts and Meters'!$E$4:$E$39,MATCH($B14,'Contracts and Meters'!$A$4:$A$39,0)),""),IF($G14="Capacity or availability",IFERROR(INDEX('Contracts and Meters'!$G$4:$G$39,MATCH($B14,'Contracts and Meters'!$A$4:$A$39,0)),""),""))))</f>
        <v/>
      </c>
      <c r="N14" s="16">
        <f>IF(OR($K14="",$M14="",$M14=""),"",$K14-$M14)</f>
        <v/>
      </c>
      <c r="O14" s="17">
        <f>IF(OR($N14="",$I14=""),"",$I14*$N14/100)</f>
        <v/>
      </c>
      <c r="P14" s="8" t="n"/>
      <c r="Q14" s="8" t="n"/>
    </row>
    <row r="15">
      <c r="A15" s="8" t="n"/>
      <c r="B15" s="8" t="n"/>
      <c r="C15" s="8" t="n"/>
      <c r="D15" s="9" t="n"/>
      <c r="E15" s="9" t="n"/>
      <c r="F15" s="9" t="n"/>
      <c r="G15" s="8" t="n"/>
      <c r="H15" s="8" t="n"/>
      <c r="I15" s="14" t="n"/>
      <c r="J15" s="8" t="n"/>
      <c r="K15" s="10" t="n"/>
      <c r="L15" s="15" t="n"/>
      <c r="M15" s="16">
        <f>IF($B15="","",IF($G15="Unit rate",IFERROR(INDEX('Contracts and Meters'!$D$4:$D$39,MATCH($B15,'Contracts and Meters'!$A$4:$A$39,0)),""),IF($G15="Standing charge",IFERROR(INDEX('Contracts and Meters'!$E$4:$E$39,MATCH($B15,'Contracts and Meters'!$A$4:$A$39,0)),""),IF($G15="Capacity or availability",IFERROR(INDEX('Contracts and Meters'!$G$4:$G$39,MATCH($B15,'Contracts and Meters'!$A$4:$A$39,0)),""),""))))</f>
        <v/>
      </c>
      <c r="N15" s="16">
        <f>IF(OR($K15="",$M15="",$M15=""),"",$K15-$M15)</f>
        <v/>
      </c>
      <c r="O15" s="17">
        <f>IF(OR($N15="",$I15=""),"",$I15*$N15/100)</f>
        <v/>
      </c>
      <c r="P15" s="8" t="n"/>
      <c r="Q15" s="8" t="n"/>
    </row>
    <row r="16">
      <c r="A16" s="8" t="n"/>
      <c r="B16" s="8" t="n"/>
      <c r="C16" s="8" t="n"/>
      <c r="D16" s="9" t="n"/>
      <c r="E16" s="9" t="n"/>
      <c r="F16" s="9" t="n"/>
      <c r="G16" s="8" t="n"/>
      <c r="H16" s="8" t="n"/>
      <c r="I16" s="14" t="n"/>
      <c r="J16" s="8" t="n"/>
      <c r="K16" s="10" t="n"/>
      <c r="L16" s="15" t="n"/>
      <c r="M16" s="16">
        <f>IF($B16="","",IF($G16="Unit rate",IFERROR(INDEX('Contracts and Meters'!$D$4:$D$39,MATCH($B16,'Contracts and Meters'!$A$4:$A$39,0)),""),IF($G16="Standing charge",IFERROR(INDEX('Contracts and Meters'!$E$4:$E$39,MATCH($B16,'Contracts and Meters'!$A$4:$A$39,0)),""),IF($G16="Capacity or availability",IFERROR(INDEX('Contracts and Meters'!$G$4:$G$39,MATCH($B16,'Contracts and Meters'!$A$4:$A$39,0)),""),""))))</f>
        <v/>
      </c>
      <c r="N16" s="16">
        <f>IF(OR($K16="",$M16="",$M16=""),"",$K16-$M16)</f>
        <v/>
      </c>
      <c r="O16" s="17">
        <f>IF(OR($N16="",$I16=""),"",$I16*$N16/100)</f>
        <v/>
      </c>
      <c r="P16" s="8" t="n"/>
      <c r="Q16" s="8" t="n"/>
    </row>
    <row r="17">
      <c r="A17" s="8" t="n"/>
      <c r="B17" s="8" t="n"/>
      <c r="C17" s="8" t="n"/>
      <c r="D17" s="9" t="n"/>
      <c r="E17" s="9" t="n"/>
      <c r="F17" s="9" t="n"/>
      <c r="G17" s="8" t="n"/>
      <c r="H17" s="8" t="n"/>
      <c r="I17" s="14" t="n"/>
      <c r="J17" s="8" t="n"/>
      <c r="K17" s="10" t="n"/>
      <c r="L17" s="15" t="n"/>
      <c r="M17" s="16">
        <f>IF($B17="","",IF($G17="Unit rate",IFERROR(INDEX('Contracts and Meters'!$D$4:$D$39,MATCH($B17,'Contracts and Meters'!$A$4:$A$39,0)),""),IF($G17="Standing charge",IFERROR(INDEX('Contracts and Meters'!$E$4:$E$39,MATCH($B17,'Contracts and Meters'!$A$4:$A$39,0)),""),IF($G17="Capacity or availability",IFERROR(INDEX('Contracts and Meters'!$G$4:$G$39,MATCH($B17,'Contracts and Meters'!$A$4:$A$39,0)),""),""))))</f>
        <v/>
      </c>
      <c r="N17" s="16">
        <f>IF(OR($K17="",$M17="",$M17=""),"",$K17-$M17)</f>
        <v/>
      </c>
      <c r="O17" s="17">
        <f>IF(OR($N17="",$I17=""),"",$I17*$N17/100)</f>
        <v/>
      </c>
      <c r="P17" s="8" t="n"/>
      <c r="Q17" s="8" t="n"/>
    </row>
    <row r="18">
      <c r="A18" s="8" t="n"/>
      <c r="B18" s="8" t="n"/>
      <c r="C18" s="8" t="n"/>
      <c r="D18" s="9" t="n"/>
      <c r="E18" s="9" t="n"/>
      <c r="F18" s="9" t="n"/>
      <c r="G18" s="8" t="n"/>
      <c r="H18" s="8" t="n"/>
      <c r="I18" s="14" t="n"/>
      <c r="J18" s="8" t="n"/>
      <c r="K18" s="10" t="n"/>
      <c r="L18" s="15" t="n"/>
      <c r="M18" s="16">
        <f>IF($B18="","",IF($G18="Unit rate",IFERROR(INDEX('Contracts and Meters'!$D$4:$D$39,MATCH($B18,'Contracts and Meters'!$A$4:$A$39,0)),""),IF($G18="Standing charge",IFERROR(INDEX('Contracts and Meters'!$E$4:$E$39,MATCH($B18,'Contracts and Meters'!$A$4:$A$39,0)),""),IF($G18="Capacity or availability",IFERROR(INDEX('Contracts and Meters'!$G$4:$G$39,MATCH($B18,'Contracts and Meters'!$A$4:$A$39,0)),""),""))))</f>
        <v/>
      </c>
      <c r="N18" s="16">
        <f>IF(OR($K18="",$M18="",$M18=""),"",$K18-$M18)</f>
        <v/>
      </c>
      <c r="O18" s="17">
        <f>IF(OR($N18="",$I18=""),"",$I18*$N18/100)</f>
        <v/>
      </c>
      <c r="P18" s="8" t="n"/>
      <c r="Q18" s="8" t="n"/>
    </row>
    <row r="19">
      <c r="A19" s="8" t="n"/>
      <c r="B19" s="8" t="n"/>
      <c r="C19" s="8" t="n"/>
      <c r="D19" s="9" t="n"/>
      <c r="E19" s="9" t="n"/>
      <c r="F19" s="9" t="n"/>
      <c r="G19" s="8" t="n"/>
      <c r="H19" s="8" t="n"/>
      <c r="I19" s="14" t="n"/>
      <c r="J19" s="8" t="n"/>
      <c r="K19" s="10" t="n"/>
      <c r="L19" s="15" t="n"/>
      <c r="M19" s="16">
        <f>IF($B19="","",IF($G19="Unit rate",IFERROR(INDEX('Contracts and Meters'!$D$4:$D$39,MATCH($B19,'Contracts and Meters'!$A$4:$A$39,0)),""),IF($G19="Standing charge",IFERROR(INDEX('Contracts and Meters'!$E$4:$E$39,MATCH($B19,'Contracts and Meters'!$A$4:$A$39,0)),""),IF($G19="Capacity or availability",IFERROR(INDEX('Contracts and Meters'!$G$4:$G$39,MATCH($B19,'Contracts and Meters'!$A$4:$A$39,0)),""),""))))</f>
        <v/>
      </c>
      <c r="N19" s="16">
        <f>IF(OR($K19="",$M19="",$M19=""),"",$K19-$M19)</f>
        <v/>
      </c>
      <c r="O19" s="17">
        <f>IF(OR($N19="",$I19=""),"",$I19*$N19/100)</f>
        <v/>
      </c>
      <c r="P19" s="8" t="n"/>
      <c r="Q19" s="8" t="n"/>
    </row>
    <row r="20">
      <c r="A20" s="8" t="n"/>
      <c r="B20" s="8" t="n"/>
      <c r="C20" s="8" t="n"/>
      <c r="D20" s="9" t="n"/>
      <c r="E20" s="9" t="n"/>
      <c r="F20" s="9" t="n"/>
      <c r="G20" s="8" t="n"/>
      <c r="H20" s="8" t="n"/>
      <c r="I20" s="14" t="n"/>
      <c r="J20" s="8" t="n"/>
      <c r="K20" s="10" t="n"/>
      <c r="L20" s="15" t="n"/>
      <c r="M20" s="16">
        <f>IF($B20="","",IF($G20="Unit rate",IFERROR(INDEX('Contracts and Meters'!$D$4:$D$39,MATCH($B20,'Contracts and Meters'!$A$4:$A$39,0)),""),IF($G20="Standing charge",IFERROR(INDEX('Contracts and Meters'!$E$4:$E$39,MATCH($B20,'Contracts and Meters'!$A$4:$A$39,0)),""),IF($G20="Capacity or availability",IFERROR(INDEX('Contracts and Meters'!$G$4:$G$39,MATCH($B20,'Contracts and Meters'!$A$4:$A$39,0)),""),""))))</f>
        <v/>
      </c>
      <c r="N20" s="16">
        <f>IF(OR($K20="",$M20="",$M20=""),"",$K20-$M20)</f>
        <v/>
      </c>
      <c r="O20" s="17">
        <f>IF(OR($N20="",$I20=""),"",$I20*$N20/100)</f>
        <v/>
      </c>
      <c r="P20" s="8" t="n"/>
      <c r="Q20" s="8" t="n"/>
    </row>
    <row r="21">
      <c r="A21" s="8" t="n"/>
      <c r="B21" s="8" t="n"/>
      <c r="C21" s="8" t="n"/>
      <c r="D21" s="9" t="n"/>
      <c r="E21" s="9" t="n"/>
      <c r="F21" s="9" t="n"/>
      <c r="G21" s="8" t="n"/>
      <c r="H21" s="8" t="n"/>
      <c r="I21" s="14" t="n"/>
      <c r="J21" s="8" t="n"/>
      <c r="K21" s="10" t="n"/>
      <c r="L21" s="15" t="n"/>
      <c r="M21" s="16">
        <f>IF($B21="","",IF($G21="Unit rate",IFERROR(INDEX('Contracts and Meters'!$D$4:$D$39,MATCH($B21,'Contracts and Meters'!$A$4:$A$39,0)),""),IF($G21="Standing charge",IFERROR(INDEX('Contracts and Meters'!$E$4:$E$39,MATCH($B21,'Contracts and Meters'!$A$4:$A$39,0)),""),IF($G21="Capacity or availability",IFERROR(INDEX('Contracts and Meters'!$G$4:$G$39,MATCH($B21,'Contracts and Meters'!$A$4:$A$39,0)),""),""))))</f>
        <v/>
      </c>
      <c r="N21" s="16">
        <f>IF(OR($K21="",$M21="",$M21=""),"",$K21-$M21)</f>
        <v/>
      </c>
      <c r="O21" s="17">
        <f>IF(OR($N21="",$I21=""),"",$I21*$N21/100)</f>
        <v/>
      </c>
      <c r="P21" s="8" t="n"/>
      <c r="Q21" s="8" t="n"/>
    </row>
    <row r="22">
      <c r="A22" s="8" t="n"/>
      <c r="B22" s="8" t="n"/>
      <c r="C22" s="8" t="n"/>
      <c r="D22" s="9" t="n"/>
      <c r="E22" s="9" t="n"/>
      <c r="F22" s="9" t="n"/>
      <c r="G22" s="8" t="n"/>
      <c r="H22" s="8" t="n"/>
      <c r="I22" s="14" t="n"/>
      <c r="J22" s="8" t="n"/>
      <c r="K22" s="10" t="n"/>
      <c r="L22" s="15" t="n"/>
      <c r="M22" s="16">
        <f>IF($B22="","",IF($G22="Unit rate",IFERROR(INDEX('Contracts and Meters'!$D$4:$D$39,MATCH($B22,'Contracts and Meters'!$A$4:$A$39,0)),""),IF($G22="Standing charge",IFERROR(INDEX('Contracts and Meters'!$E$4:$E$39,MATCH($B22,'Contracts and Meters'!$A$4:$A$39,0)),""),IF($G22="Capacity or availability",IFERROR(INDEX('Contracts and Meters'!$G$4:$G$39,MATCH($B22,'Contracts and Meters'!$A$4:$A$39,0)),""),""))))</f>
        <v/>
      </c>
      <c r="N22" s="16">
        <f>IF(OR($K22="",$M22="",$M22=""),"",$K22-$M22)</f>
        <v/>
      </c>
      <c r="O22" s="17">
        <f>IF(OR($N22="",$I22=""),"",$I22*$N22/100)</f>
        <v/>
      </c>
      <c r="P22" s="8" t="n"/>
      <c r="Q22" s="8" t="n"/>
    </row>
    <row r="23">
      <c r="A23" s="8" t="n"/>
      <c r="B23" s="8" t="n"/>
      <c r="C23" s="8" t="n"/>
      <c r="D23" s="9" t="n"/>
      <c r="E23" s="9" t="n"/>
      <c r="F23" s="9" t="n"/>
      <c r="G23" s="8" t="n"/>
      <c r="H23" s="8" t="n"/>
      <c r="I23" s="14" t="n"/>
      <c r="J23" s="8" t="n"/>
      <c r="K23" s="10" t="n"/>
      <c r="L23" s="15" t="n"/>
      <c r="M23" s="16">
        <f>IF($B23="","",IF($G23="Unit rate",IFERROR(INDEX('Contracts and Meters'!$D$4:$D$39,MATCH($B23,'Contracts and Meters'!$A$4:$A$39,0)),""),IF($G23="Standing charge",IFERROR(INDEX('Contracts and Meters'!$E$4:$E$39,MATCH($B23,'Contracts and Meters'!$A$4:$A$39,0)),""),IF($G23="Capacity or availability",IFERROR(INDEX('Contracts and Meters'!$G$4:$G$39,MATCH($B23,'Contracts and Meters'!$A$4:$A$39,0)),""),""))))</f>
        <v/>
      </c>
      <c r="N23" s="16">
        <f>IF(OR($K23="",$M23="",$M23=""),"",$K23-$M23)</f>
        <v/>
      </c>
      <c r="O23" s="17">
        <f>IF(OR($N23="",$I23=""),"",$I23*$N23/100)</f>
        <v/>
      </c>
      <c r="P23" s="8" t="n"/>
      <c r="Q23" s="8" t="n"/>
    </row>
    <row r="24">
      <c r="A24" s="8" t="n"/>
      <c r="B24" s="8" t="n"/>
      <c r="C24" s="8" t="n"/>
      <c r="D24" s="9" t="n"/>
      <c r="E24" s="9" t="n"/>
      <c r="F24" s="9" t="n"/>
      <c r="G24" s="8" t="n"/>
      <c r="H24" s="8" t="n"/>
      <c r="I24" s="14" t="n"/>
      <c r="J24" s="8" t="n"/>
      <c r="K24" s="10" t="n"/>
      <c r="L24" s="15" t="n"/>
      <c r="M24" s="16">
        <f>IF($B24="","",IF($G24="Unit rate",IFERROR(INDEX('Contracts and Meters'!$D$4:$D$39,MATCH($B24,'Contracts and Meters'!$A$4:$A$39,0)),""),IF($G24="Standing charge",IFERROR(INDEX('Contracts and Meters'!$E$4:$E$39,MATCH($B24,'Contracts and Meters'!$A$4:$A$39,0)),""),IF($G24="Capacity or availability",IFERROR(INDEX('Contracts and Meters'!$G$4:$G$39,MATCH($B24,'Contracts and Meters'!$A$4:$A$39,0)),""),""))))</f>
        <v/>
      </c>
      <c r="N24" s="16">
        <f>IF(OR($K24="",$M24="",$M24=""),"",$K24-$M24)</f>
        <v/>
      </c>
      <c r="O24" s="17">
        <f>IF(OR($N24="",$I24=""),"",$I24*$N24/100)</f>
        <v/>
      </c>
      <c r="P24" s="8" t="n"/>
      <c r="Q24" s="8" t="n"/>
    </row>
    <row r="25">
      <c r="A25" s="8" t="n"/>
      <c r="B25" s="8" t="n"/>
      <c r="C25" s="8" t="n"/>
      <c r="D25" s="9" t="n"/>
      <c r="E25" s="9" t="n"/>
      <c r="F25" s="9" t="n"/>
      <c r="G25" s="8" t="n"/>
      <c r="H25" s="8" t="n"/>
      <c r="I25" s="14" t="n"/>
      <c r="J25" s="8" t="n"/>
      <c r="K25" s="10" t="n"/>
      <c r="L25" s="15" t="n"/>
      <c r="M25" s="16">
        <f>IF($B25="","",IF($G25="Unit rate",IFERROR(INDEX('Contracts and Meters'!$D$4:$D$39,MATCH($B25,'Contracts and Meters'!$A$4:$A$39,0)),""),IF($G25="Standing charge",IFERROR(INDEX('Contracts and Meters'!$E$4:$E$39,MATCH($B25,'Contracts and Meters'!$A$4:$A$39,0)),""),IF($G25="Capacity or availability",IFERROR(INDEX('Contracts and Meters'!$G$4:$G$39,MATCH($B25,'Contracts and Meters'!$A$4:$A$39,0)),""),""))))</f>
        <v/>
      </c>
      <c r="N25" s="16">
        <f>IF(OR($K25="",$M25="",$M25=""),"",$K25-$M25)</f>
        <v/>
      </c>
      <c r="O25" s="17">
        <f>IF(OR($N25="",$I25=""),"",$I25*$N25/100)</f>
        <v/>
      </c>
      <c r="P25" s="8" t="n"/>
      <c r="Q25" s="8" t="n"/>
    </row>
    <row r="26">
      <c r="A26" s="8" t="n"/>
      <c r="B26" s="8" t="n"/>
      <c r="C26" s="8" t="n"/>
      <c r="D26" s="9" t="n"/>
      <c r="E26" s="9" t="n"/>
      <c r="F26" s="9" t="n"/>
      <c r="G26" s="8" t="n"/>
      <c r="H26" s="8" t="n"/>
      <c r="I26" s="14" t="n"/>
      <c r="J26" s="8" t="n"/>
      <c r="K26" s="10" t="n"/>
      <c r="L26" s="15" t="n"/>
      <c r="M26" s="16">
        <f>IF($B26="","",IF($G26="Unit rate",IFERROR(INDEX('Contracts and Meters'!$D$4:$D$39,MATCH($B26,'Contracts and Meters'!$A$4:$A$39,0)),""),IF($G26="Standing charge",IFERROR(INDEX('Contracts and Meters'!$E$4:$E$39,MATCH($B26,'Contracts and Meters'!$A$4:$A$39,0)),""),IF($G26="Capacity or availability",IFERROR(INDEX('Contracts and Meters'!$G$4:$G$39,MATCH($B26,'Contracts and Meters'!$A$4:$A$39,0)),""),""))))</f>
        <v/>
      </c>
      <c r="N26" s="16">
        <f>IF(OR($K26="",$M26="",$M26=""),"",$K26-$M26)</f>
        <v/>
      </c>
      <c r="O26" s="17">
        <f>IF(OR($N26="",$I26=""),"",$I26*$N26/100)</f>
        <v/>
      </c>
      <c r="P26" s="8" t="n"/>
      <c r="Q26" s="8" t="n"/>
    </row>
    <row r="27">
      <c r="A27" s="8" t="n"/>
      <c r="B27" s="8" t="n"/>
      <c r="C27" s="8" t="n"/>
      <c r="D27" s="9" t="n"/>
      <c r="E27" s="9" t="n"/>
      <c r="F27" s="9" t="n"/>
      <c r="G27" s="8" t="n"/>
      <c r="H27" s="8" t="n"/>
      <c r="I27" s="14" t="n"/>
      <c r="J27" s="8" t="n"/>
      <c r="K27" s="10" t="n"/>
      <c r="L27" s="15" t="n"/>
      <c r="M27" s="16">
        <f>IF($B27="","",IF($G27="Unit rate",IFERROR(INDEX('Contracts and Meters'!$D$4:$D$39,MATCH($B27,'Contracts and Meters'!$A$4:$A$39,0)),""),IF($G27="Standing charge",IFERROR(INDEX('Contracts and Meters'!$E$4:$E$39,MATCH($B27,'Contracts and Meters'!$A$4:$A$39,0)),""),IF($G27="Capacity or availability",IFERROR(INDEX('Contracts and Meters'!$G$4:$G$39,MATCH($B27,'Contracts and Meters'!$A$4:$A$39,0)),""),""))))</f>
        <v/>
      </c>
      <c r="N27" s="16">
        <f>IF(OR($K27="",$M27="",$M27=""),"",$K27-$M27)</f>
        <v/>
      </c>
      <c r="O27" s="17">
        <f>IF(OR($N27="",$I27=""),"",$I27*$N27/100)</f>
        <v/>
      </c>
      <c r="P27" s="8" t="n"/>
      <c r="Q27" s="8" t="n"/>
    </row>
    <row r="28">
      <c r="A28" s="8" t="n"/>
      <c r="B28" s="8" t="n"/>
      <c r="C28" s="8" t="n"/>
      <c r="D28" s="9" t="n"/>
      <c r="E28" s="9" t="n"/>
      <c r="F28" s="9" t="n"/>
      <c r="G28" s="8" t="n"/>
      <c r="H28" s="8" t="n"/>
      <c r="I28" s="14" t="n"/>
      <c r="J28" s="8" t="n"/>
      <c r="K28" s="10" t="n"/>
      <c r="L28" s="15" t="n"/>
      <c r="M28" s="16">
        <f>IF($B28="","",IF($G28="Unit rate",IFERROR(INDEX('Contracts and Meters'!$D$4:$D$39,MATCH($B28,'Contracts and Meters'!$A$4:$A$39,0)),""),IF($G28="Standing charge",IFERROR(INDEX('Contracts and Meters'!$E$4:$E$39,MATCH($B28,'Contracts and Meters'!$A$4:$A$39,0)),""),IF($G28="Capacity or availability",IFERROR(INDEX('Contracts and Meters'!$G$4:$G$39,MATCH($B28,'Contracts and Meters'!$A$4:$A$39,0)),""),""))))</f>
        <v/>
      </c>
      <c r="N28" s="16">
        <f>IF(OR($K28="",$M28="",$M28=""),"",$K28-$M28)</f>
        <v/>
      </c>
      <c r="O28" s="17">
        <f>IF(OR($N28="",$I28=""),"",$I28*$N28/100)</f>
        <v/>
      </c>
      <c r="P28" s="8" t="n"/>
      <c r="Q28" s="8" t="n"/>
    </row>
    <row r="29">
      <c r="A29" s="8" t="n"/>
      <c r="B29" s="8" t="n"/>
      <c r="C29" s="8" t="n"/>
      <c r="D29" s="9" t="n"/>
      <c r="E29" s="9" t="n"/>
      <c r="F29" s="9" t="n"/>
      <c r="G29" s="8" t="n"/>
      <c r="H29" s="8" t="n"/>
      <c r="I29" s="14" t="n"/>
      <c r="J29" s="8" t="n"/>
      <c r="K29" s="10" t="n"/>
      <c r="L29" s="15" t="n"/>
      <c r="M29" s="16">
        <f>IF($B29="","",IF($G29="Unit rate",IFERROR(INDEX('Contracts and Meters'!$D$4:$D$39,MATCH($B29,'Contracts and Meters'!$A$4:$A$39,0)),""),IF($G29="Standing charge",IFERROR(INDEX('Contracts and Meters'!$E$4:$E$39,MATCH($B29,'Contracts and Meters'!$A$4:$A$39,0)),""),IF($G29="Capacity or availability",IFERROR(INDEX('Contracts and Meters'!$G$4:$G$39,MATCH($B29,'Contracts and Meters'!$A$4:$A$39,0)),""),""))))</f>
        <v/>
      </c>
      <c r="N29" s="16">
        <f>IF(OR($K29="",$M29="",$M29=""),"",$K29-$M29)</f>
        <v/>
      </c>
      <c r="O29" s="17">
        <f>IF(OR($N29="",$I29=""),"",$I29*$N29/100)</f>
        <v/>
      </c>
      <c r="P29" s="8" t="n"/>
      <c r="Q29" s="8" t="n"/>
    </row>
    <row r="30">
      <c r="A30" s="8" t="n"/>
      <c r="B30" s="8" t="n"/>
      <c r="C30" s="8" t="n"/>
      <c r="D30" s="9" t="n"/>
      <c r="E30" s="9" t="n"/>
      <c r="F30" s="9" t="n"/>
      <c r="G30" s="8" t="n"/>
      <c r="H30" s="8" t="n"/>
      <c r="I30" s="14" t="n"/>
      <c r="J30" s="8" t="n"/>
      <c r="K30" s="10" t="n"/>
      <c r="L30" s="15" t="n"/>
      <c r="M30" s="16">
        <f>IF($B30="","",IF($G30="Unit rate",IFERROR(INDEX('Contracts and Meters'!$D$4:$D$39,MATCH($B30,'Contracts and Meters'!$A$4:$A$39,0)),""),IF($G30="Standing charge",IFERROR(INDEX('Contracts and Meters'!$E$4:$E$39,MATCH($B30,'Contracts and Meters'!$A$4:$A$39,0)),""),IF($G30="Capacity or availability",IFERROR(INDEX('Contracts and Meters'!$G$4:$G$39,MATCH($B30,'Contracts and Meters'!$A$4:$A$39,0)),""),""))))</f>
        <v/>
      </c>
      <c r="N30" s="16">
        <f>IF(OR($K30="",$M30="",$M30=""),"",$K30-$M30)</f>
        <v/>
      </c>
      <c r="O30" s="17">
        <f>IF(OR($N30="",$I30=""),"",$I30*$N30/100)</f>
        <v/>
      </c>
      <c r="P30" s="8" t="n"/>
      <c r="Q30" s="8" t="n"/>
    </row>
    <row r="31">
      <c r="A31" s="8" t="n"/>
      <c r="B31" s="8" t="n"/>
      <c r="C31" s="8" t="n"/>
      <c r="D31" s="9" t="n"/>
      <c r="E31" s="9" t="n"/>
      <c r="F31" s="9" t="n"/>
      <c r="G31" s="8" t="n"/>
      <c r="H31" s="8" t="n"/>
      <c r="I31" s="14" t="n"/>
      <c r="J31" s="8" t="n"/>
      <c r="K31" s="10" t="n"/>
      <c r="L31" s="15" t="n"/>
      <c r="M31" s="16">
        <f>IF($B31="","",IF($G31="Unit rate",IFERROR(INDEX('Contracts and Meters'!$D$4:$D$39,MATCH($B31,'Contracts and Meters'!$A$4:$A$39,0)),""),IF($G31="Standing charge",IFERROR(INDEX('Contracts and Meters'!$E$4:$E$39,MATCH($B31,'Contracts and Meters'!$A$4:$A$39,0)),""),IF($G31="Capacity or availability",IFERROR(INDEX('Contracts and Meters'!$G$4:$G$39,MATCH($B31,'Contracts and Meters'!$A$4:$A$39,0)),""),""))))</f>
        <v/>
      </c>
      <c r="N31" s="16">
        <f>IF(OR($K31="",$M31="",$M31=""),"",$K31-$M31)</f>
        <v/>
      </c>
      <c r="O31" s="17">
        <f>IF(OR($N31="",$I31=""),"",$I31*$N31/100)</f>
        <v/>
      </c>
      <c r="P31" s="8" t="n"/>
      <c r="Q31" s="8" t="n"/>
    </row>
    <row r="32">
      <c r="A32" s="8" t="n"/>
      <c r="B32" s="8" t="n"/>
      <c r="C32" s="8" t="n"/>
      <c r="D32" s="9" t="n"/>
      <c r="E32" s="9" t="n"/>
      <c r="F32" s="9" t="n"/>
      <c r="G32" s="8" t="n"/>
      <c r="H32" s="8" t="n"/>
      <c r="I32" s="14" t="n"/>
      <c r="J32" s="8" t="n"/>
      <c r="K32" s="10" t="n"/>
      <c r="L32" s="15" t="n"/>
      <c r="M32" s="16">
        <f>IF($B32="","",IF($G32="Unit rate",IFERROR(INDEX('Contracts and Meters'!$D$4:$D$39,MATCH($B32,'Contracts and Meters'!$A$4:$A$39,0)),""),IF($G32="Standing charge",IFERROR(INDEX('Contracts and Meters'!$E$4:$E$39,MATCH($B32,'Contracts and Meters'!$A$4:$A$39,0)),""),IF($G32="Capacity or availability",IFERROR(INDEX('Contracts and Meters'!$G$4:$G$39,MATCH($B32,'Contracts and Meters'!$A$4:$A$39,0)),""),""))))</f>
        <v/>
      </c>
      <c r="N32" s="16">
        <f>IF(OR($K32="",$M32="",$M32=""),"",$K32-$M32)</f>
        <v/>
      </c>
      <c r="O32" s="17">
        <f>IF(OR($N32="",$I32=""),"",$I32*$N32/100)</f>
        <v/>
      </c>
      <c r="P32" s="8" t="n"/>
      <c r="Q32" s="8" t="n"/>
    </row>
    <row r="33">
      <c r="A33" s="8" t="n"/>
      <c r="B33" s="8" t="n"/>
      <c r="C33" s="8" t="n"/>
      <c r="D33" s="9" t="n"/>
      <c r="E33" s="9" t="n"/>
      <c r="F33" s="9" t="n"/>
      <c r="G33" s="8" t="n"/>
      <c r="H33" s="8" t="n"/>
      <c r="I33" s="14" t="n"/>
      <c r="J33" s="8" t="n"/>
      <c r="K33" s="10" t="n"/>
      <c r="L33" s="15" t="n"/>
      <c r="M33" s="16">
        <f>IF($B33="","",IF($G33="Unit rate",IFERROR(INDEX('Contracts and Meters'!$D$4:$D$39,MATCH($B33,'Contracts and Meters'!$A$4:$A$39,0)),""),IF($G33="Standing charge",IFERROR(INDEX('Contracts and Meters'!$E$4:$E$39,MATCH($B33,'Contracts and Meters'!$A$4:$A$39,0)),""),IF($G33="Capacity or availability",IFERROR(INDEX('Contracts and Meters'!$G$4:$G$39,MATCH($B33,'Contracts and Meters'!$A$4:$A$39,0)),""),""))))</f>
        <v/>
      </c>
      <c r="N33" s="16">
        <f>IF(OR($K33="",$M33="",$M33=""),"",$K33-$M33)</f>
        <v/>
      </c>
      <c r="O33" s="17">
        <f>IF(OR($N33="",$I33=""),"",$I33*$N33/100)</f>
        <v/>
      </c>
      <c r="P33" s="8" t="n"/>
      <c r="Q33" s="8" t="n"/>
    </row>
    <row r="34">
      <c r="A34" s="8" t="n"/>
      <c r="B34" s="8" t="n"/>
      <c r="C34" s="8" t="n"/>
      <c r="D34" s="9" t="n"/>
      <c r="E34" s="9" t="n"/>
      <c r="F34" s="9" t="n"/>
      <c r="G34" s="8" t="n"/>
      <c r="H34" s="8" t="n"/>
      <c r="I34" s="14" t="n"/>
      <c r="J34" s="8" t="n"/>
      <c r="K34" s="10" t="n"/>
      <c r="L34" s="15" t="n"/>
      <c r="M34" s="16">
        <f>IF($B34="","",IF($G34="Unit rate",IFERROR(INDEX('Contracts and Meters'!$D$4:$D$39,MATCH($B34,'Contracts and Meters'!$A$4:$A$39,0)),""),IF($G34="Standing charge",IFERROR(INDEX('Contracts and Meters'!$E$4:$E$39,MATCH($B34,'Contracts and Meters'!$A$4:$A$39,0)),""),IF($G34="Capacity or availability",IFERROR(INDEX('Contracts and Meters'!$G$4:$G$39,MATCH($B34,'Contracts and Meters'!$A$4:$A$39,0)),""),""))))</f>
        <v/>
      </c>
      <c r="N34" s="16">
        <f>IF(OR($K34="",$M34="",$M34=""),"",$K34-$M34)</f>
        <v/>
      </c>
      <c r="O34" s="17">
        <f>IF(OR($N34="",$I34=""),"",$I34*$N34/100)</f>
        <v/>
      </c>
      <c r="P34" s="8" t="n"/>
      <c r="Q34" s="8" t="n"/>
    </row>
    <row r="35">
      <c r="A35" s="8" t="n"/>
      <c r="B35" s="8" t="n"/>
      <c r="C35" s="8" t="n"/>
      <c r="D35" s="9" t="n"/>
      <c r="E35" s="9" t="n"/>
      <c r="F35" s="9" t="n"/>
      <c r="G35" s="8" t="n"/>
      <c r="H35" s="8" t="n"/>
      <c r="I35" s="14" t="n"/>
      <c r="J35" s="8" t="n"/>
      <c r="K35" s="10" t="n"/>
      <c r="L35" s="15" t="n"/>
      <c r="M35" s="16">
        <f>IF($B35="","",IF($G35="Unit rate",IFERROR(INDEX('Contracts and Meters'!$D$4:$D$39,MATCH($B35,'Contracts and Meters'!$A$4:$A$39,0)),""),IF($G35="Standing charge",IFERROR(INDEX('Contracts and Meters'!$E$4:$E$39,MATCH($B35,'Contracts and Meters'!$A$4:$A$39,0)),""),IF($G35="Capacity or availability",IFERROR(INDEX('Contracts and Meters'!$G$4:$G$39,MATCH($B35,'Contracts and Meters'!$A$4:$A$39,0)),""),""))))</f>
        <v/>
      </c>
      <c r="N35" s="16">
        <f>IF(OR($K35="",$M35="",$M35=""),"",$K35-$M35)</f>
        <v/>
      </c>
      <c r="O35" s="17">
        <f>IF(OR($N35="",$I35=""),"",$I35*$N35/100)</f>
        <v/>
      </c>
      <c r="P35" s="8" t="n"/>
      <c r="Q35" s="8" t="n"/>
    </row>
    <row r="36">
      <c r="A36" s="8" t="n"/>
      <c r="B36" s="8" t="n"/>
      <c r="C36" s="8" t="n"/>
      <c r="D36" s="9" t="n"/>
      <c r="E36" s="9" t="n"/>
      <c r="F36" s="9" t="n"/>
      <c r="G36" s="8" t="n"/>
      <c r="H36" s="8" t="n"/>
      <c r="I36" s="14" t="n"/>
      <c r="J36" s="8" t="n"/>
      <c r="K36" s="10" t="n"/>
      <c r="L36" s="15" t="n"/>
      <c r="M36" s="16">
        <f>IF($B36="","",IF($G36="Unit rate",IFERROR(INDEX('Contracts and Meters'!$D$4:$D$39,MATCH($B36,'Contracts and Meters'!$A$4:$A$39,0)),""),IF($G36="Standing charge",IFERROR(INDEX('Contracts and Meters'!$E$4:$E$39,MATCH($B36,'Contracts and Meters'!$A$4:$A$39,0)),""),IF($G36="Capacity or availability",IFERROR(INDEX('Contracts and Meters'!$G$4:$G$39,MATCH($B36,'Contracts and Meters'!$A$4:$A$39,0)),""),""))))</f>
        <v/>
      </c>
      <c r="N36" s="16">
        <f>IF(OR($K36="",$M36="",$M36=""),"",$K36-$M36)</f>
        <v/>
      </c>
      <c r="O36" s="17">
        <f>IF(OR($N36="",$I36=""),"",$I36*$N36/100)</f>
        <v/>
      </c>
      <c r="P36" s="8" t="n"/>
      <c r="Q36" s="8" t="n"/>
    </row>
    <row r="37">
      <c r="A37" s="8" t="n"/>
      <c r="B37" s="8" t="n"/>
      <c r="C37" s="8" t="n"/>
      <c r="D37" s="9" t="n"/>
      <c r="E37" s="9" t="n"/>
      <c r="F37" s="9" t="n"/>
      <c r="G37" s="8" t="n"/>
      <c r="H37" s="8" t="n"/>
      <c r="I37" s="14" t="n"/>
      <c r="J37" s="8" t="n"/>
      <c r="K37" s="10" t="n"/>
      <c r="L37" s="15" t="n"/>
      <c r="M37" s="16">
        <f>IF($B37="","",IF($G37="Unit rate",IFERROR(INDEX('Contracts and Meters'!$D$4:$D$39,MATCH($B37,'Contracts and Meters'!$A$4:$A$39,0)),""),IF($G37="Standing charge",IFERROR(INDEX('Contracts and Meters'!$E$4:$E$39,MATCH($B37,'Contracts and Meters'!$A$4:$A$39,0)),""),IF($G37="Capacity or availability",IFERROR(INDEX('Contracts and Meters'!$G$4:$G$39,MATCH($B37,'Contracts and Meters'!$A$4:$A$39,0)),""),""))))</f>
        <v/>
      </c>
      <c r="N37" s="16">
        <f>IF(OR($K37="",$M37="",$M37=""),"",$K37-$M37)</f>
        <v/>
      </c>
      <c r="O37" s="17">
        <f>IF(OR($N37="",$I37=""),"",$I37*$N37/100)</f>
        <v/>
      </c>
      <c r="P37" s="8" t="n"/>
      <c r="Q37" s="8" t="n"/>
    </row>
    <row r="38">
      <c r="A38" s="8" t="n"/>
      <c r="B38" s="8" t="n"/>
      <c r="C38" s="8" t="n"/>
      <c r="D38" s="9" t="n"/>
      <c r="E38" s="9" t="n"/>
      <c r="F38" s="9" t="n"/>
      <c r="G38" s="8" t="n"/>
      <c r="H38" s="8" t="n"/>
      <c r="I38" s="14" t="n"/>
      <c r="J38" s="8" t="n"/>
      <c r="K38" s="10" t="n"/>
      <c r="L38" s="15" t="n"/>
      <c r="M38" s="16">
        <f>IF($B38="","",IF($G38="Unit rate",IFERROR(INDEX('Contracts and Meters'!$D$4:$D$39,MATCH($B38,'Contracts and Meters'!$A$4:$A$39,0)),""),IF($G38="Standing charge",IFERROR(INDEX('Contracts and Meters'!$E$4:$E$39,MATCH($B38,'Contracts and Meters'!$A$4:$A$39,0)),""),IF($G38="Capacity or availability",IFERROR(INDEX('Contracts and Meters'!$G$4:$G$39,MATCH($B38,'Contracts and Meters'!$A$4:$A$39,0)),""),""))))</f>
        <v/>
      </c>
      <c r="N38" s="16">
        <f>IF(OR($K38="",$M38="",$M38=""),"",$K38-$M38)</f>
        <v/>
      </c>
      <c r="O38" s="17">
        <f>IF(OR($N38="",$I38=""),"",$I38*$N38/100)</f>
        <v/>
      </c>
      <c r="P38" s="8" t="n"/>
      <c r="Q38" s="8" t="n"/>
    </row>
    <row r="39">
      <c r="A39" s="8" t="n"/>
      <c r="B39" s="8" t="n"/>
      <c r="C39" s="8" t="n"/>
      <c r="D39" s="9" t="n"/>
      <c r="E39" s="9" t="n"/>
      <c r="F39" s="9" t="n"/>
      <c r="G39" s="8" t="n"/>
      <c r="H39" s="8" t="n"/>
      <c r="I39" s="14" t="n"/>
      <c r="J39" s="8" t="n"/>
      <c r="K39" s="10" t="n"/>
      <c r="L39" s="15" t="n"/>
      <c r="M39" s="16">
        <f>IF($B39="","",IF($G39="Unit rate",IFERROR(INDEX('Contracts and Meters'!$D$4:$D$39,MATCH($B39,'Contracts and Meters'!$A$4:$A$39,0)),""),IF($G39="Standing charge",IFERROR(INDEX('Contracts and Meters'!$E$4:$E$39,MATCH($B39,'Contracts and Meters'!$A$4:$A$39,0)),""),IF($G39="Capacity or availability",IFERROR(INDEX('Contracts and Meters'!$G$4:$G$39,MATCH($B39,'Contracts and Meters'!$A$4:$A$39,0)),""),""))))</f>
        <v/>
      </c>
      <c r="N39" s="16">
        <f>IF(OR($K39="",$M39="",$M39=""),"",$K39-$M39)</f>
        <v/>
      </c>
      <c r="O39" s="17">
        <f>IF(OR($N39="",$I39=""),"",$I39*$N39/100)</f>
        <v/>
      </c>
      <c r="P39" s="8" t="n"/>
      <c r="Q39" s="8" t="n"/>
    </row>
    <row r="40">
      <c r="A40" s="8" t="n"/>
      <c r="B40" s="8" t="n"/>
      <c r="C40" s="8" t="n"/>
      <c r="D40" s="9" t="n"/>
      <c r="E40" s="9" t="n"/>
      <c r="F40" s="9" t="n"/>
      <c r="G40" s="8" t="n"/>
      <c r="H40" s="8" t="n"/>
      <c r="I40" s="14" t="n"/>
      <c r="J40" s="8" t="n"/>
      <c r="K40" s="10" t="n"/>
      <c r="L40" s="15" t="n"/>
      <c r="M40" s="16">
        <f>IF($B40="","",IF($G40="Unit rate",IFERROR(INDEX('Contracts and Meters'!$D$4:$D$39,MATCH($B40,'Contracts and Meters'!$A$4:$A$39,0)),""),IF($G40="Standing charge",IFERROR(INDEX('Contracts and Meters'!$E$4:$E$39,MATCH($B40,'Contracts and Meters'!$A$4:$A$39,0)),""),IF($G40="Capacity or availability",IFERROR(INDEX('Contracts and Meters'!$G$4:$G$39,MATCH($B40,'Contracts and Meters'!$A$4:$A$39,0)),""),""))))</f>
        <v/>
      </c>
      <c r="N40" s="16">
        <f>IF(OR($K40="",$M40="",$M40=""),"",$K40-$M40)</f>
        <v/>
      </c>
      <c r="O40" s="17">
        <f>IF(OR($N40="",$I40=""),"",$I40*$N40/100)</f>
        <v/>
      </c>
      <c r="P40" s="8" t="n"/>
      <c r="Q40" s="8" t="n"/>
    </row>
    <row r="41">
      <c r="A41" s="8" t="n"/>
      <c r="B41" s="8" t="n"/>
      <c r="C41" s="8" t="n"/>
      <c r="D41" s="9" t="n"/>
      <c r="E41" s="9" t="n"/>
      <c r="F41" s="9" t="n"/>
      <c r="G41" s="8" t="n"/>
      <c r="H41" s="8" t="n"/>
      <c r="I41" s="14" t="n"/>
      <c r="J41" s="8" t="n"/>
      <c r="K41" s="10" t="n"/>
      <c r="L41" s="15" t="n"/>
      <c r="M41" s="16">
        <f>IF($B41="","",IF($G41="Unit rate",IFERROR(INDEX('Contracts and Meters'!$D$4:$D$39,MATCH($B41,'Contracts and Meters'!$A$4:$A$39,0)),""),IF($G41="Standing charge",IFERROR(INDEX('Contracts and Meters'!$E$4:$E$39,MATCH($B41,'Contracts and Meters'!$A$4:$A$39,0)),""),IF($G41="Capacity or availability",IFERROR(INDEX('Contracts and Meters'!$G$4:$G$39,MATCH($B41,'Contracts and Meters'!$A$4:$A$39,0)),""),""))))</f>
        <v/>
      </c>
      <c r="N41" s="16">
        <f>IF(OR($K41="",$M41="",$M41=""),"",$K41-$M41)</f>
        <v/>
      </c>
      <c r="O41" s="17">
        <f>IF(OR($N41="",$I41=""),"",$I41*$N41/100)</f>
        <v/>
      </c>
      <c r="P41" s="8" t="n"/>
      <c r="Q41" s="8" t="n"/>
    </row>
    <row r="42">
      <c r="A42" s="8" t="n"/>
      <c r="B42" s="8" t="n"/>
      <c r="C42" s="8" t="n"/>
      <c r="D42" s="9" t="n"/>
      <c r="E42" s="9" t="n"/>
      <c r="F42" s="9" t="n"/>
      <c r="G42" s="8" t="n"/>
      <c r="H42" s="8" t="n"/>
      <c r="I42" s="14" t="n"/>
      <c r="J42" s="8" t="n"/>
      <c r="K42" s="10" t="n"/>
      <c r="L42" s="15" t="n"/>
      <c r="M42" s="16">
        <f>IF($B42="","",IF($G42="Unit rate",IFERROR(INDEX('Contracts and Meters'!$D$4:$D$39,MATCH($B42,'Contracts and Meters'!$A$4:$A$39,0)),""),IF($G42="Standing charge",IFERROR(INDEX('Contracts and Meters'!$E$4:$E$39,MATCH($B42,'Contracts and Meters'!$A$4:$A$39,0)),""),IF($G42="Capacity or availability",IFERROR(INDEX('Contracts and Meters'!$G$4:$G$39,MATCH($B42,'Contracts and Meters'!$A$4:$A$39,0)),""),""))))</f>
        <v/>
      </c>
      <c r="N42" s="16">
        <f>IF(OR($K42="",$M42="",$M42=""),"",$K42-$M42)</f>
        <v/>
      </c>
      <c r="O42" s="17">
        <f>IF(OR($N42="",$I42=""),"",$I42*$N42/100)</f>
        <v/>
      </c>
      <c r="P42" s="8" t="n"/>
      <c r="Q42" s="8" t="n"/>
    </row>
    <row r="43">
      <c r="A43" s="8" t="n"/>
      <c r="B43" s="8" t="n"/>
      <c r="C43" s="8" t="n"/>
      <c r="D43" s="9" t="n"/>
      <c r="E43" s="9" t="n"/>
      <c r="F43" s="9" t="n"/>
      <c r="G43" s="8" t="n"/>
      <c r="H43" s="8" t="n"/>
      <c r="I43" s="14" t="n"/>
      <c r="J43" s="8" t="n"/>
      <c r="K43" s="10" t="n"/>
      <c r="L43" s="15" t="n"/>
      <c r="M43" s="16">
        <f>IF($B43="","",IF($G43="Unit rate",IFERROR(INDEX('Contracts and Meters'!$D$4:$D$39,MATCH($B43,'Contracts and Meters'!$A$4:$A$39,0)),""),IF($G43="Standing charge",IFERROR(INDEX('Contracts and Meters'!$E$4:$E$39,MATCH($B43,'Contracts and Meters'!$A$4:$A$39,0)),""),IF($G43="Capacity or availability",IFERROR(INDEX('Contracts and Meters'!$G$4:$G$39,MATCH($B43,'Contracts and Meters'!$A$4:$A$39,0)),""),""))))</f>
        <v/>
      </c>
      <c r="N43" s="16">
        <f>IF(OR($K43="",$M43="",$M43=""),"",$K43-$M43)</f>
        <v/>
      </c>
      <c r="O43" s="17">
        <f>IF(OR($N43="",$I43=""),"",$I43*$N43/100)</f>
        <v/>
      </c>
      <c r="P43" s="8" t="n"/>
      <c r="Q43" s="8" t="n"/>
    </row>
    <row r="44">
      <c r="A44" s="8" t="n"/>
      <c r="B44" s="8" t="n"/>
      <c r="C44" s="8" t="n"/>
      <c r="D44" s="9" t="n"/>
      <c r="E44" s="9" t="n"/>
      <c r="F44" s="9" t="n"/>
      <c r="G44" s="8" t="n"/>
      <c r="H44" s="8" t="n"/>
      <c r="I44" s="14" t="n"/>
      <c r="J44" s="8" t="n"/>
      <c r="K44" s="10" t="n"/>
      <c r="L44" s="15" t="n"/>
      <c r="M44" s="16">
        <f>IF($B44="","",IF($G44="Unit rate",IFERROR(INDEX('Contracts and Meters'!$D$4:$D$39,MATCH($B44,'Contracts and Meters'!$A$4:$A$39,0)),""),IF($G44="Standing charge",IFERROR(INDEX('Contracts and Meters'!$E$4:$E$39,MATCH($B44,'Contracts and Meters'!$A$4:$A$39,0)),""),IF($G44="Capacity or availability",IFERROR(INDEX('Contracts and Meters'!$G$4:$G$39,MATCH($B44,'Contracts and Meters'!$A$4:$A$39,0)),""),""))))</f>
        <v/>
      </c>
      <c r="N44" s="16">
        <f>IF(OR($K44="",$M44="",$M44=""),"",$K44-$M44)</f>
        <v/>
      </c>
      <c r="O44" s="17">
        <f>IF(OR($N44="",$I44=""),"",$I44*$N44/100)</f>
        <v/>
      </c>
      <c r="P44" s="8" t="n"/>
      <c r="Q44" s="8" t="n"/>
    </row>
    <row r="45">
      <c r="A45" s="8" t="n"/>
      <c r="B45" s="8" t="n"/>
      <c r="C45" s="8" t="n"/>
      <c r="D45" s="9" t="n"/>
      <c r="E45" s="9" t="n"/>
      <c r="F45" s="9" t="n"/>
      <c r="G45" s="8" t="n"/>
      <c r="H45" s="8" t="n"/>
      <c r="I45" s="14" t="n"/>
      <c r="J45" s="8" t="n"/>
      <c r="K45" s="10" t="n"/>
      <c r="L45" s="15" t="n"/>
      <c r="M45" s="16">
        <f>IF($B45="","",IF($G45="Unit rate",IFERROR(INDEX('Contracts and Meters'!$D$4:$D$39,MATCH($B45,'Contracts and Meters'!$A$4:$A$39,0)),""),IF($G45="Standing charge",IFERROR(INDEX('Contracts and Meters'!$E$4:$E$39,MATCH($B45,'Contracts and Meters'!$A$4:$A$39,0)),""),IF($G45="Capacity or availability",IFERROR(INDEX('Contracts and Meters'!$G$4:$G$39,MATCH($B45,'Contracts and Meters'!$A$4:$A$39,0)),""),""))))</f>
        <v/>
      </c>
      <c r="N45" s="16">
        <f>IF(OR($K45="",$M45="",$M45=""),"",$K45-$M45)</f>
        <v/>
      </c>
      <c r="O45" s="17">
        <f>IF(OR($N45="",$I45=""),"",$I45*$N45/100)</f>
        <v/>
      </c>
      <c r="P45" s="8" t="n"/>
      <c r="Q45" s="8" t="n"/>
    </row>
    <row r="46">
      <c r="A46" s="8" t="n"/>
      <c r="B46" s="8" t="n"/>
      <c r="C46" s="8" t="n"/>
      <c r="D46" s="9" t="n"/>
      <c r="E46" s="9" t="n"/>
      <c r="F46" s="9" t="n"/>
      <c r="G46" s="8" t="n"/>
      <c r="H46" s="8" t="n"/>
      <c r="I46" s="14" t="n"/>
      <c r="J46" s="8" t="n"/>
      <c r="K46" s="10" t="n"/>
      <c r="L46" s="15" t="n"/>
      <c r="M46" s="16">
        <f>IF($B46="","",IF($G46="Unit rate",IFERROR(INDEX('Contracts and Meters'!$D$4:$D$39,MATCH($B46,'Contracts and Meters'!$A$4:$A$39,0)),""),IF($G46="Standing charge",IFERROR(INDEX('Contracts and Meters'!$E$4:$E$39,MATCH($B46,'Contracts and Meters'!$A$4:$A$39,0)),""),IF($G46="Capacity or availability",IFERROR(INDEX('Contracts and Meters'!$G$4:$G$39,MATCH($B46,'Contracts and Meters'!$A$4:$A$39,0)),""),""))))</f>
        <v/>
      </c>
      <c r="N46" s="16">
        <f>IF(OR($K46="",$M46="",$M46=""),"",$K46-$M46)</f>
        <v/>
      </c>
      <c r="O46" s="17">
        <f>IF(OR($N46="",$I46=""),"",$I46*$N46/100)</f>
        <v/>
      </c>
      <c r="P46" s="8" t="n"/>
      <c r="Q46" s="8" t="n"/>
    </row>
    <row r="47">
      <c r="A47" s="8" t="n"/>
      <c r="B47" s="8" t="n"/>
      <c r="C47" s="8" t="n"/>
      <c r="D47" s="9" t="n"/>
      <c r="E47" s="9" t="n"/>
      <c r="F47" s="9" t="n"/>
      <c r="G47" s="8" t="n"/>
      <c r="H47" s="8" t="n"/>
      <c r="I47" s="14" t="n"/>
      <c r="J47" s="8" t="n"/>
      <c r="K47" s="10" t="n"/>
      <c r="L47" s="15" t="n"/>
      <c r="M47" s="16">
        <f>IF($B47="","",IF($G47="Unit rate",IFERROR(INDEX('Contracts and Meters'!$D$4:$D$39,MATCH($B47,'Contracts and Meters'!$A$4:$A$39,0)),""),IF($G47="Standing charge",IFERROR(INDEX('Contracts and Meters'!$E$4:$E$39,MATCH($B47,'Contracts and Meters'!$A$4:$A$39,0)),""),IF($G47="Capacity or availability",IFERROR(INDEX('Contracts and Meters'!$G$4:$G$39,MATCH($B47,'Contracts and Meters'!$A$4:$A$39,0)),""),""))))</f>
        <v/>
      </c>
      <c r="N47" s="16">
        <f>IF(OR($K47="",$M47="",$M47=""),"",$K47-$M47)</f>
        <v/>
      </c>
      <c r="O47" s="17">
        <f>IF(OR($N47="",$I47=""),"",$I47*$N47/100)</f>
        <v/>
      </c>
      <c r="P47" s="8" t="n"/>
      <c r="Q47" s="8" t="n"/>
    </row>
    <row r="48">
      <c r="A48" s="8" t="n"/>
      <c r="B48" s="8" t="n"/>
      <c r="C48" s="8" t="n"/>
      <c r="D48" s="9" t="n"/>
      <c r="E48" s="9" t="n"/>
      <c r="F48" s="9" t="n"/>
      <c r="G48" s="8" t="n"/>
      <c r="H48" s="8" t="n"/>
      <c r="I48" s="14" t="n"/>
      <c r="J48" s="8" t="n"/>
      <c r="K48" s="10" t="n"/>
      <c r="L48" s="15" t="n"/>
      <c r="M48" s="16">
        <f>IF($B48="","",IF($G48="Unit rate",IFERROR(INDEX('Contracts and Meters'!$D$4:$D$39,MATCH($B48,'Contracts and Meters'!$A$4:$A$39,0)),""),IF($G48="Standing charge",IFERROR(INDEX('Contracts and Meters'!$E$4:$E$39,MATCH($B48,'Contracts and Meters'!$A$4:$A$39,0)),""),IF($G48="Capacity or availability",IFERROR(INDEX('Contracts and Meters'!$G$4:$G$39,MATCH($B48,'Contracts and Meters'!$A$4:$A$39,0)),""),""))))</f>
        <v/>
      </c>
      <c r="N48" s="16">
        <f>IF(OR($K48="",$M48="",$M48=""),"",$K48-$M48)</f>
        <v/>
      </c>
      <c r="O48" s="17">
        <f>IF(OR($N48="",$I48=""),"",$I48*$N48/100)</f>
        <v/>
      </c>
      <c r="P48" s="8" t="n"/>
      <c r="Q48" s="8" t="n"/>
    </row>
    <row r="49">
      <c r="A49" s="8" t="n"/>
      <c r="B49" s="8" t="n"/>
      <c r="C49" s="8" t="n"/>
      <c r="D49" s="9" t="n"/>
      <c r="E49" s="9" t="n"/>
      <c r="F49" s="9" t="n"/>
      <c r="G49" s="8" t="n"/>
      <c r="H49" s="8" t="n"/>
      <c r="I49" s="14" t="n"/>
      <c r="J49" s="8" t="n"/>
      <c r="K49" s="10" t="n"/>
      <c r="L49" s="15" t="n"/>
      <c r="M49" s="16">
        <f>IF($B49="","",IF($G49="Unit rate",IFERROR(INDEX('Contracts and Meters'!$D$4:$D$39,MATCH($B49,'Contracts and Meters'!$A$4:$A$39,0)),""),IF($G49="Standing charge",IFERROR(INDEX('Contracts and Meters'!$E$4:$E$39,MATCH($B49,'Contracts and Meters'!$A$4:$A$39,0)),""),IF($G49="Capacity or availability",IFERROR(INDEX('Contracts and Meters'!$G$4:$G$39,MATCH($B49,'Contracts and Meters'!$A$4:$A$39,0)),""),""))))</f>
        <v/>
      </c>
      <c r="N49" s="16">
        <f>IF(OR($K49="",$M49="",$M49=""),"",$K49-$M49)</f>
        <v/>
      </c>
      <c r="O49" s="17">
        <f>IF(OR($N49="",$I49=""),"",$I49*$N49/100)</f>
        <v/>
      </c>
      <c r="P49" s="8" t="n"/>
      <c r="Q49" s="8" t="n"/>
    </row>
    <row r="50">
      <c r="A50" s="8" t="n"/>
      <c r="B50" s="8" t="n"/>
      <c r="C50" s="8" t="n"/>
      <c r="D50" s="9" t="n"/>
      <c r="E50" s="9" t="n"/>
      <c r="F50" s="9" t="n"/>
      <c r="G50" s="8" t="n"/>
      <c r="H50" s="8" t="n"/>
      <c r="I50" s="14" t="n"/>
      <c r="J50" s="8" t="n"/>
      <c r="K50" s="10" t="n"/>
      <c r="L50" s="15" t="n"/>
      <c r="M50" s="16">
        <f>IF($B50="","",IF($G50="Unit rate",IFERROR(INDEX('Contracts and Meters'!$D$4:$D$39,MATCH($B50,'Contracts and Meters'!$A$4:$A$39,0)),""),IF($G50="Standing charge",IFERROR(INDEX('Contracts and Meters'!$E$4:$E$39,MATCH($B50,'Contracts and Meters'!$A$4:$A$39,0)),""),IF($G50="Capacity or availability",IFERROR(INDEX('Contracts and Meters'!$G$4:$G$39,MATCH($B50,'Contracts and Meters'!$A$4:$A$39,0)),""),""))))</f>
        <v/>
      </c>
      <c r="N50" s="16">
        <f>IF(OR($K50="",$M50="",$M50=""),"",$K50-$M50)</f>
        <v/>
      </c>
      <c r="O50" s="17">
        <f>IF(OR($N50="",$I50=""),"",$I50*$N50/100)</f>
        <v/>
      </c>
      <c r="P50" s="8" t="n"/>
      <c r="Q50" s="8" t="n"/>
    </row>
    <row r="51">
      <c r="A51" s="8" t="n"/>
      <c r="B51" s="8" t="n"/>
      <c r="C51" s="8" t="n"/>
      <c r="D51" s="9" t="n"/>
      <c r="E51" s="9" t="n"/>
      <c r="F51" s="9" t="n"/>
      <c r="G51" s="8" t="n"/>
      <c r="H51" s="8" t="n"/>
      <c r="I51" s="14" t="n"/>
      <c r="J51" s="8" t="n"/>
      <c r="K51" s="10" t="n"/>
      <c r="L51" s="15" t="n"/>
      <c r="M51" s="16">
        <f>IF($B51="","",IF($G51="Unit rate",IFERROR(INDEX('Contracts and Meters'!$D$4:$D$39,MATCH($B51,'Contracts and Meters'!$A$4:$A$39,0)),""),IF($G51="Standing charge",IFERROR(INDEX('Contracts and Meters'!$E$4:$E$39,MATCH($B51,'Contracts and Meters'!$A$4:$A$39,0)),""),IF($G51="Capacity or availability",IFERROR(INDEX('Contracts and Meters'!$G$4:$G$39,MATCH($B51,'Contracts and Meters'!$A$4:$A$39,0)),""),""))))</f>
        <v/>
      </c>
      <c r="N51" s="16">
        <f>IF(OR($K51="",$M51="",$M51=""),"",$K51-$M51)</f>
        <v/>
      </c>
      <c r="O51" s="17">
        <f>IF(OR($N51="",$I51=""),"",$I51*$N51/100)</f>
        <v/>
      </c>
      <c r="P51" s="8" t="n"/>
      <c r="Q51" s="8" t="n"/>
    </row>
    <row r="52">
      <c r="A52" s="8" t="n"/>
      <c r="B52" s="8" t="n"/>
      <c r="C52" s="8" t="n"/>
      <c r="D52" s="9" t="n"/>
      <c r="E52" s="9" t="n"/>
      <c r="F52" s="9" t="n"/>
      <c r="G52" s="8" t="n"/>
      <c r="H52" s="8" t="n"/>
      <c r="I52" s="14" t="n"/>
      <c r="J52" s="8" t="n"/>
      <c r="K52" s="10" t="n"/>
      <c r="L52" s="15" t="n"/>
      <c r="M52" s="16">
        <f>IF($B52="","",IF($G52="Unit rate",IFERROR(INDEX('Contracts and Meters'!$D$4:$D$39,MATCH($B52,'Contracts and Meters'!$A$4:$A$39,0)),""),IF($G52="Standing charge",IFERROR(INDEX('Contracts and Meters'!$E$4:$E$39,MATCH($B52,'Contracts and Meters'!$A$4:$A$39,0)),""),IF($G52="Capacity or availability",IFERROR(INDEX('Contracts and Meters'!$G$4:$G$39,MATCH($B52,'Contracts and Meters'!$A$4:$A$39,0)),""),""))))</f>
        <v/>
      </c>
      <c r="N52" s="16">
        <f>IF(OR($K52="",$M52="",$M52=""),"",$K52-$M52)</f>
        <v/>
      </c>
      <c r="O52" s="17">
        <f>IF(OR($N52="",$I52=""),"",$I52*$N52/100)</f>
        <v/>
      </c>
      <c r="P52" s="8" t="n"/>
      <c r="Q52" s="8" t="n"/>
    </row>
    <row r="53">
      <c r="A53" s="8" t="n"/>
      <c r="B53" s="8" t="n"/>
      <c r="C53" s="8" t="n"/>
      <c r="D53" s="9" t="n"/>
      <c r="E53" s="9" t="n"/>
      <c r="F53" s="9" t="n"/>
      <c r="G53" s="8" t="n"/>
      <c r="H53" s="8" t="n"/>
      <c r="I53" s="14" t="n"/>
      <c r="J53" s="8" t="n"/>
      <c r="K53" s="10" t="n"/>
      <c r="L53" s="15" t="n"/>
      <c r="M53" s="16">
        <f>IF($B53="","",IF($G53="Unit rate",IFERROR(INDEX('Contracts and Meters'!$D$4:$D$39,MATCH($B53,'Contracts and Meters'!$A$4:$A$39,0)),""),IF($G53="Standing charge",IFERROR(INDEX('Contracts and Meters'!$E$4:$E$39,MATCH($B53,'Contracts and Meters'!$A$4:$A$39,0)),""),IF($G53="Capacity or availability",IFERROR(INDEX('Contracts and Meters'!$G$4:$G$39,MATCH($B53,'Contracts and Meters'!$A$4:$A$39,0)),""),""))))</f>
        <v/>
      </c>
      <c r="N53" s="16">
        <f>IF(OR($K53="",$M53="",$M53=""),"",$K53-$M53)</f>
        <v/>
      </c>
      <c r="O53" s="17">
        <f>IF(OR($N53="",$I53=""),"",$I53*$N53/100)</f>
        <v/>
      </c>
      <c r="P53" s="8" t="n"/>
      <c r="Q53" s="8" t="n"/>
    </row>
    <row r="54">
      <c r="A54" s="8" t="n"/>
      <c r="B54" s="8" t="n"/>
      <c r="C54" s="8" t="n"/>
      <c r="D54" s="9" t="n"/>
      <c r="E54" s="9" t="n"/>
      <c r="F54" s="9" t="n"/>
      <c r="G54" s="8" t="n"/>
      <c r="H54" s="8" t="n"/>
      <c r="I54" s="14" t="n"/>
      <c r="J54" s="8" t="n"/>
      <c r="K54" s="10" t="n"/>
      <c r="L54" s="15" t="n"/>
      <c r="M54" s="16">
        <f>IF($B54="","",IF($G54="Unit rate",IFERROR(INDEX('Contracts and Meters'!$D$4:$D$39,MATCH($B54,'Contracts and Meters'!$A$4:$A$39,0)),""),IF($G54="Standing charge",IFERROR(INDEX('Contracts and Meters'!$E$4:$E$39,MATCH($B54,'Contracts and Meters'!$A$4:$A$39,0)),""),IF($G54="Capacity or availability",IFERROR(INDEX('Contracts and Meters'!$G$4:$G$39,MATCH($B54,'Contracts and Meters'!$A$4:$A$39,0)),""),""))))</f>
        <v/>
      </c>
      <c r="N54" s="16">
        <f>IF(OR($K54="",$M54="",$M54=""),"",$K54-$M54)</f>
        <v/>
      </c>
      <c r="O54" s="17">
        <f>IF(OR($N54="",$I54=""),"",$I54*$N54/100)</f>
        <v/>
      </c>
      <c r="P54" s="8" t="n"/>
      <c r="Q54" s="8" t="n"/>
    </row>
    <row r="55">
      <c r="A55" s="8" t="n"/>
      <c r="B55" s="8" t="n"/>
      <c r="C55" s="8" t="n"/>
      <c r="D55" s="9" t="n"/>
      <c r="E55" s="9" t="n"/>
      <c r="F55" s="9" t="n"/>
      <c r="G55" s="8" t="n"/>
      <c r="H55" s="8" t="n"/>
      <c r="I55" s="14" t="n"/>
      <c r="J55" s="8" t="n"/>
      <c r="K55" s="10" t="n"/>
      <c r="L55" s="15" t="n"/>
      <c r="M55" s="16">
        <f>IF($B55="","",IF($G55="Unit rate",IFERROR(INDEX('Contracts and Meters'!$D$4:$D$39,MATCH($B55,'Contracts and Meters'!$A$4:$A$39,0)),""),IF($G55="Standing charge",IFERROR(INDEX('Contracts and Meters'!$E$4:$E$39,MATCH($B55,'Contracts and Meters'!$A$4:$A$39,0)),""),IF($G55="Capacity or availability",IFERROR(INDEX('Contracts and Meters'!$G$4:$G$39,MATCH($B55,'Contracts and Meters'!$A$4:$A$39,0)),""),""))))</f>
        <v/>
      </c>
      <c r="N55" s="16">
        <f>IF(OR($K55="",$M55="",$M55=""),"",$K55-$M55)</f>
        <v/>
      </c>
      <c r="O55" s="17">
        <f>IF(OR($N55="",$I55=""),"",$I55*$N55/100)</f>
        <v/>
      </c>
      <c r="P55" s="8" t="n"/>
      <c r="Q55" s="8" t="n"/>
    </row>
    <row r="56">
      <c r="A56" s="8" t="n"/>
      <c r="B56" s="8" t="n"/>
      <c r="C56" s="8" t="n"/>
      <c r="D56" s="9" t="n"/>
      <c r="E56" s="9" t="n"/>
      <c r="F56" s="9" t="n"/>
      <c r="G56" s="8" t="n"/>
      <c r="H56" s="8" t="n"/>
      <c r="I56" s="14" t="n"/>
      <c r="J56" s="8" t="n"/>
      <c r="K56" s="10" t="n"/>
      <c r="L56" s="15" t="n"/>
      <c r="M56" s="16">
        <f>IF($B56="","",IF($G56="Unit rate",IFERROR(INDEX('Contracts and Meters'!$D$4:$D$39,MATCH($B56,'Contracts and Meters'!$A$4:$A$39,0)),""),IF($G56="Standing charge",IFERROR(INDEX('Contracts and Meters'!$E$4:$E$39,MATCH($B56,'Contracts and Meters'!$A$4:$A$39,0)),""),IF($G56="Capacity or availability",IFERROR(INDEX('Contracts and Meters'!$G$4:$G$39,MATCH($B56,'Contracts and Meters'!$A$4:$A$39,0)),""),""))))</f>
        <v/>
      </c>
      <c r="N56" s="16">
        <f>IF(OR($K56="",$M56="",$M56=""),"",$K56-$M56)</f>
        <v/>
      </c>
      <c r="O56" s="17">
        <f>IF(OR($N56="",$I56=""),"",$I56*$N56/100)</f>
        <v/>
      </c>
      <c r="P56" s="8" t="n"/>
      <c r="Q56" s="8" t="n"/>
    </row>
    <row r="57">
      <c r="A57" s="8" t="n"/>
      <c r="B57" s="8" t="n"/>
      <c r="C57" s="8" t="n"/>
      <c r="D57" s="9" t="n"/>
      <c r="E57" s="9" t="n"/>
      <c r="F57" s="9" t="n"/>
      <c r="G57" s="8" t="n"/>
      <c r="H57" s="8" t="n"/>
      <c r="I57" s="14" t="n"/>
      <c r="J57" s="8" t="n"/>
      <c r="K57" s="10" t="n"/>
      <c r="L57" s="15" t="n"/>
      <c r="M57" s="16">
        <f>IF($B57="","",IF($G57="Unit rate",IFERROR(INDEX('Contracts and Meters'!$D$4:$D$39,MATCH($B57,'Contracts and Meters'!$A$4:$A$39,0)),""),IF($G57="Standing charge",IFERROR(INDEX('Contracts and Meters'!$E$4:$E$39,MATCH($B57,'Contracts and Meters'!$A$4:$A$39,0)),""),IF($G57="Capacity or availability",IFERROR(INDEX('Contracts and Meters'!$G$4:$G$39,MATCH($B57,'Contracts and Meters'!$A$4:$A$39,0)),""),""))))</f>
        <v/>
      </c>
      <c r="N57" s="16">
        <f>IF(OR($K57="",$M57="",$M57=""),"",$K57-$M57)</f>
        <v/>
      </c>
      <c r="O57" s="17">
        <f>IF(OR($N57="",$I57=""),"",$I57*$N57/100)</f>
        <v/>
      </c>
      <c r="P57" s="8" t="n"/>
      <c r="Q57" s="8" t="n"/>
    </row>
    <row r="58">
      <c r="A58" s="8" t="n"/>
      <c r="B58" s="8" t="n"/>
      <c r="C58" s="8" t="n"/>
      <c r="D58" s="9" t="n"/>
      <c r="E58" s="9" t="n"/>
      <c r="F58" s="9" t="n"/>
      <c r="G58" s="8" t="n"/>
      <c r="H58" s="8" t="n"/>
      <c r="I58" s="14" t="n"/>
      <c r="J58" s="8" t="n"/>
      <c r="K58" s="10" t="n"/>
      <c r="L58" s="15" t="n"/>
      <c r="M58" s="16">
        <f>IF($B58="","",IF($G58="Unit rate",IFERROR(INDEX('Contracts and Meters'!$D$4:$D$39,MATCH($B58,'Contracts and Meters'!$A$4:$A$39,0)),""),IF($G58="Standing charge",IFERROR(INDEX('Contracts and Meters'!$E$4:$E$39,MATCH($B58,'Contracts and Meters'!$A$4:$A$39,0)),""),IF($G58="Capacity or availability",IFERROR(INDEX('Contracts and Meters'!$G$4:$G$39,MATCH($B58,'Contracts and Meters'!$A$4:$A$39,0)),""),""))))</f>
        <v/>
      </c>
      <c r="N58" s="16">
        <f>IF(OR($K58="",$M58="",$M58=""),"",$K58-$M58)</f>
        <v/>
      </c>
      <c r="O58" s="17">
        <f>IF(OR($N58="",$I58=""),"",$I58*$N58/100)</f>
        <v/>
      </c>
      <c r="P58" s="8" t="n"/>
      <c r="Q58" s="8" t="n"/>
    </row>
    <row r="59">
      <c r="A59" s="8" t="n"/>
      <c r="B59" s="8" t="n"/>
      <c r="C59" s="8" t="n"/>
      <c r="D59" s="9" t="n"/>
      <c r="E59" s="9" t="n"/>
      <c r="F59" s="9" t="n"/>
      <c r="G59" s="8" t="n"/>
      <c r="H59" s="8" t="n"/>
      <c r="I59" s="14" t="n"/>
      <c r="J59" s="8" t="n"/>
      <c r="K59" s="10" t="n"/>
      <c r="L59" s="15" t="n"/>
      <c r="M59" s="16">
        <f>IF($B59="","",IF($G59="Unit rate",IFERROR(INDEX('Contracts and Meters'!$D$4:$D$39,MATCH($B59,'Contracts and Meters'!$A$4:$A$39,0)),""),IF($G59="Standing charge",IFERROR(INDEX('Contracts and Meters'!$E$4:$E$39,MATCH($B59,'Contracts and Meters'!$A$4:$A$39,0)),""),IF($G59="Capacity or availability",IFERROR(INDEX('Contracts and Meters'!$G$4:$G$39,MATCH($B59,'Contracts and Meters'!$A$4:$A$39,0)),""),""))))</f>
        <v/>
      </c>
      <c r="N59" s="16">
        <f>IF(OR($K59="",$M59="",$M59=""),"",$K59-$M59)</f>
        <v/>
      </c>
      <c r="O59" s="17">
        <f>IF(OR($N59="",$I59=""),"",$I59*$N59/100)</f>
        <v/>
      </c>
      <c r="P59" s="8" t="n"/>
      <c r="Q59" s="8" t="n"/>
    </row>
    <row r="60">
      <c r="A60" s="8" t="n"/>
      <c r="B60" s="8" t="n"/>
      <c r="C60" s="8" t="n"/>
      <c r="D60" s="9" t="n"/>
      <c r="E60" s="9" t="n"/>
      <c r="F60" s="9" t="n"/>
      <c r="G60" s="8" t="n"/>
      <c r="H60" s="8" t="n"/>
      <c r="I60" s="14" t="n"/>
      <c r="J60" s="8" t="n"/>
      <c r="K60" s="10" t="n"/>
      <c r="L60" s="15" t="n"/>
      <c r="M60" s="16">
        <f>IF($B60="","",IF($G60="Unit rate",IFERROR(INDEX('Contracts and Meters'!$D$4:$D$39,MATCH($B60,'Contracts and Meters'!$A$4:$A$39,0)),""),IF($G60="Standing charge",IFERROR(INDEX('Contracts and Meters'!$E$4:$E$39,MATCH($B60,'Contracts and Meters'!$A$4:$A$39,0)),""),IF($G60="Capacity or availability",IFERROR(INDEX('Contracts and Meters'!$G$4:$G$39,MATCH($B60,'Contracts and Meters'!$A$4:$A$39,0)),""),""))))</f>
        <v/>
      </c>
      <c r="N60" s="16">
        <f>IF(OR($K60="",$M60="",$M60=""),"",$K60-$M60)</f>
        <v/>
      </c>
      <c r="O60" s="17">
        <f>IF(OR($N60="",$I60=""),"",$I60*$N60/100)</f>
        <v/>
      </c>
      <c r="P60" s="8" t="n"/>
      <c r="Q60" s="8" t="n"/>
    </row>
    <row r="61">
      <c r="A61" s="8" t="n"/>
      <c r="B61" s="8" t="n"/>
      <c r="C61" s="8" t="n"/>
      <c r="D61" s="9" t="n"/>
      <c r="E61" s="9" t="n"/>
      <c r="F61" s="9" t="n"/>
      <c r="G61" s="8" t="n"/>
      <c r="H61" s="8" t="n"/>
      <c r="I61" s="14" t="n"/>
      <c r="J61" s="8" t="n"/>
      <c r="K61" s="10" t="n"/>
      <c r="L61" s="15" t="n"/>
      <c r="M61" s="16">
        <f>IF($B61="","",IF($G61="Unit rate",IFERROR(INDEX('Contracts and Meters'!$D$4:$D$39,MATCH($B61,'Contracts and Meters'!$A$4:$A$39,0)),""),IF($G61="Standing charge",IFERROR(INDEX('Contracts and Meters'!$E$4:$E$39,MATCH($B61,'Contracts and Meters'!$A$4:$A$39,0)),""),IF($G61="Capacity or availability",IFERROR(INDEX('Contracts and Meters'!$G$4:$G$39,MATCH($B61,'Contracts and Meters'!$A$4:$A$39,0)),""),""))))</f>
        <v/>
      </c>
      <c r="N61" s="16">
        <f>IF(OR($K61="",$M61="",$M61=""),"",$K61-$M61)</f>
        <v/>
      </c>
      <c r="O61" s="17">
        <f>IF(OR($N61="",$I61=""),"",$I61*$N61/100)</f>
        <v/>
      </c>
      <c r="P61" s="8" t="n"/>
      <c r="Q61" s="8" t="n"/>
    </row>
    <row r="62">
      <c r="A62" s="8" t="n"/>
      <c r="B62" s="8" t="n"/>
      <c r="C62" s="8" t="n"/>
      <c r="D62" s="9" t="n"/>
      <c r="E62" s="9" t="n"/>
      <c r="F62" s="9" t="n"/>
      <c r="G62" s="8" t="n"/>
      <c r="H62" s="8" t="n"/>
      <c r="I62" s="14" t="n"/>
      <c r="J62" s="8" t="n"/>
      <c r="K62" s="10" t="n"/>
      <c r="L62" s="15" t="n"/>
      <c r="M62" s="16">
        <f>IF($B62="","",IF($G62="Unit rate",IFERROR(INDEX('Contracts and Meters'!$D$4:$D$39,MATCH($B62,'Contracts and Meters'!$A$4:$A$39,0)),""),IF($G62="Standing charge",IFERROR(INDEX('Contracts and Meters'!$E$4:$E$39,MATCH($B62,'Contracts and Meters'!$A$4:$A$39,0)),""),IF($G62="Capacity or availability",IFERROR(INDEX('Contracts and Meters'!$G$4:$G$39,MATCH($B62,'Contracts and Meters'!$A$4:$A$39,0)),""),""))))</f>
        <v/>
      </c>
      <c r="N62" s="16">
        <f>IF(OR($K62="",$M62="",$M62=""),"",$K62-$M62)</f>
        <v/>
      </c>
      <c r="O62" s="17">
        <f>IF(OR($N62="",$I62=""),"",$I62*$N62/100)</f>
        <v/>
      </c>
      <c r="P62" s="8" t="n"/>
      <c r="Q62" s="8" t="n"/>
    </row>
    <row r="63">
      <c r="A63" s="8" t="n"/>
      <c r="B63" s="8" t="n"/>
      <c r="C63" s="8" t="n"/>
      <c r="D63" s="9" t="n"/>
      <c r="E63" s="9" t="n"/>
      <c r="F63" s="9" t="n"/>
      <c r="G63" s="8" t="n"/>
      <c r="H63" s="8" t="n"/>
      <c r="I63" s="14" t="n"/>
      <c r="J63" s="8" t="n"/>
      <c r="K63" s="10" t="n"/>
      <c r="L63" s="15" t="n"/>
      <c r="M63" s="16">
        <f>IF($B63="","",IF($G63="Unit rate",IFERROR(INDEX('Contracts and Meters'!$D$4:$D$39,MATCH($B63,'Contracts and Meters'!$A$4:$A$39,0)),""),IF($G63="Standing charge",IFERROR(INDEX('Contracts and Meters'!$E$4:$E$39,MATCH($B63,'Contracts and Meters'!$A$4:$A$39,0)),""),IF($G63="Capacity or availability",IFERROR(INDEX('Contracts and Meters'!$G$4:$G$39,MATCH($B63,'Contracts and Meters'!$A$4:$A$39,0)),""),""))))</f>
        <v/>
      </c>
      <c r="N63" s="16">
        <f>IF(OR($K63="",$M63="",$M63=""),"",$K63-$M63)</f>
        <v/>
      </c>
      <c r="O63" s="17">
        <f>IF(OR($N63="",$I63=""),"",$I63*$N63/100)</f>
        <v/>
      </c>
      <c r="P63" s="8" t="n"/>
      <c r="Q63" s="8" t="n"/>
    </row>
    <row r="64">
      <c r="A64" s="8" t="n"/>
      <c r="B64" s="8" t="n"/>
      <c r="C64" s="8" t="n"/>
      <c r="D64" s="9" t="n"/>
      <c r="E64" s="9" t="n"/>
      <c r="F64" s="9" t="n"/>
      <c r="G64" s="8" t="n"/>
      <c r="H64" s="8" t="n"/>
      <c r="I64" s="14" t="n"/>
      <c r="J64" s="8" t="n"/>
      <c r="K64" s="10" t="n"/>
      <c r="L64" s="15" t="n"/>
      <c r="M64" s="16">
        <f>IF($B64="","",IF($G64="Unit rate",IFERROR(INDEX('Contracts and Meters'!$D$4:$D$39,MATCH($B64,'Contracts and Meters'!$A$4:$A$39,0)),""),IF($G64="Standing charge",IFERROR(INDEX('Contracts and Meters'!$E$4:$E$39,MATCH($B64,'Contracts and Meters'!$A$4:$A$39,0)),""),IF($G64="Capacity or availability",IFERROR(INDEX('Contracts and Meters'!$G$4:$G$39,MATCH($B64,'Contracts and Meters'!$A$4:$A$39,0)),""),""))))</f>
        <v/>
      </c>
      <c r="N64" s="16">
        <f>IF(OR($K64="",$M64="",$M64=""),"",$K64-$M64)</f>
        <v/>
      </c>
      <c r="O64" s="17">
        <f>IF(OR($N64="",$I64=""),"",$I64*$N64/100)</f>
        <v/>
      </c>
      <c r="P64" s="8" t="n"/>
      <c r="Q64" s="8" t="n"/>
    </row>
    <row r="65">
      <c r="A65" s="8" t="n"/>
      <c r="B65" s="8" t="n"/>
      <c r="C65" s="8" t="n"/>
      <c r="D65" s="9" t="n"/>
      <c r="E65" s="9" t="n"/>
      <c r="F65" s="9" t="n"/>
      <c r="G65" s="8" t="n"/>
      <c r="H65" s="8" t="n"/>
      <c r="I65" s="14" t="n"/>
      <c r="J65" s="8" t="n"/>
      <c r="K65" s="10" t="n"/>
      <c r="L65" s="15" t="n"/>
      <c r="M65" s="16">
        <f>IF($B65="","",IF($G65="Unit rate",IFERROR(INDEX('Contracts and Meters'!$D$4:$D$39,MATCH($B65,'Contracts and Meters'!$A$4:$A$39,0)),""),IF($G65="Standing charge",IFERROR(INDEX('Contracts and Meters'!$E$4:$E$39,MATCH($B65,'Contracts and Meters'!$A$4:$A$39,0)),""),IF($G65="Capacity or availability",IFERROR(INDEX('Contracts and Meters'!$G$4:$G$39,MATCH($B65,'Contracts and Meters'!$A$4:$A$39,0)),""),""))))</f>
        <v/>
      </c>
      <c r="N65" s="16">
        <f>IF(OR($K65="",$M65="",$M65=""),"",$K65-$M65)</f>
        <v/>
      </c>
      <c r="O65" s="17">
        <f>IF(OR($N65="",$I65=""),"",$I65*$N65/100)</f>
        <v/>
      </c>
      <c r="P65" s="8" t="n"/>
      <c r="Q65" s="8" t="n"/>
    </row>
    <row r="66">
      <c r="A66" s="8" t="n"/>
      <c r="B66" s="8" t="n"/>
      <c r="C66" s="8" t="n"/>
      <c r="D66" s="9" t="n"/>
      <c r="E66" s="9" t="n"/>
      <c r="F66" s="9" t="n"/>
      <c r="G66" s="8" t="n"/>
      <c r="H66" s="8" t="n"/>
      <c r="I66" s="14" t="n"/>
      <c r="J66" s="8" t="n"/>
      <c r="K66" s="10" t="n"/>
      <c r="L66" s="15" t="n"/>
      <c r="M66" s="16">
        <f>IF($B66="","",IF($G66="Unit rate",IFERROR(INDEX('Contracts and Meters'!$D$4:$D$39,MATCH($B66,'Contracts and Meters'!$A$4:$A$39,0)),""),IF($G66="Standing charge",IFERROR(INDEX('Contracts and Meters'!$E$4:$E$39,MATCH($B66,'Contracts and Meters'!$A$4:$A$39,0)),""),IF($G66="Capacity or availability",IFERROR(INDEX('Contracts and Meters'!$G$4:$G$39,MATCH($B66,'Contracts and Meters'!$A$4:$A$39,0)),""),""))))</f>
        <v/>
      </c>
      <c r="N66" s="16">
        <f>IF(OR($K66="",$M66="",$M66=""),"",$K66-$M66)</f>
        <v/>
      </c>
      <c r="O66" s="17">
        <f>IF(OR($N66="",$I66=""),"",$I66*$N66/100)</f>
        <v/>
      </c>
      <c r="P66" s="8" t="n"/>
      <c r="Q66" s="8" t="n"/>
    </row>
    <row r="67">
      <c r="A67" s="8" t="n"/>
      <c r="B67" s="8" t="n"/>
      <c r="C67" s="8" t="n"/>
      <c r="D67" s="9" t="n"/>
      <c r="E67" s="9" t="n"/>
      <c r="F67" s="9" t="n"/>
      <c r="G67" s="8" t="n"/>
      <c r="H67" s="8" t="n"/>
      <c r="I67" s="14" t="n"/>
      <c r="J67" s="8" t="n"/>
      <c r="K67" s="10" t="n"/>
      <c r="L67" s="15" t="n"/>
      <c r="M67" s="16">
        <f>IF($B67="","",IF($G67="Unit rate",IFERROR(INDEX('Contracts and Meters'!$D$4:$D$39,MATCH($B67,'Contracts and Meters'!$A$4:$A$39,0)),""),IF($G67="Standing charge",IFERROR(INDEX('Contracts and Meters'!$E$4:$E$39,MATCH($B67,'Contracts and Meters'!$A$4:$A$39,0)),""),IF($G67="Capacity or availability",IFERROR(INDEX('Contracts and Meters'!$G$4:$G$39,MATCH($B67,'Contracts and Meters'!$A$4:$A$39,0)),""),""))))</f>
        <v/>
      </c>
      <c r="N67" s="16">
        <f>IF(OR($K67="",$M67="",$M67=""),"",$K67-$M67)</f>
        <v/>
      </c>
      <c r="O67" s="17">
        <f>IF(OR($N67="",$I67=""),"",$I67*$N67/100)</f>
        <v/>
      </c>
      <c r="P67" s="8" t="n"/>
      <c r="Q67" s="8" t="n"/>
    </row>
    <row r="68">
      <c r="A68" s="8" t="n"/>
      <c r="B68" s="8" t="n"/>
      <c r="C68" s="8" t="n"/>
      <c r="D68" s="9" t="n"/>
      <c r="E68" s="9" t="n"/>
      <c r="F68" s="9" t="n"/>
      <c r="G68" s="8" t="n"/>
      <c r="H68" s="8" t="n"/>
      <c r="I68" s="14" t="n"/>
      <c r="J68" s="8" t="n"/>
      <c r="K68" s="10" t="n"/>
      <c r="L68" s="15" t="n"/>
      <c r="M68" s="16">
        <f>IF($B68="","",IF($G68="Unit rate",IFERROR(INDEX('Contracts and Meters'!$D$4:$D$39,MATCH($B68,'Contracts and Meters'!$A$4:$A$39,0)),""),IF($G68="Standing charge",IFERROR(INDEX('Contracts and Meters'!$E$4:$E$39,MATCH($B68,'Contracts and Meters'!$A$4:$A$39,0)),""),IF($G68="Capacity or availability",IFERROR(INDEX('Contracts and Meters'!$G$4:$G$39,MATCH($B68,'Contracts and Meters'!$A$4:$A$39,0)),""),""))))</f>
        <v/>
      </c>
      <c r="N68" s="16">
        <f>IF(OR($K68="",$M68="",$M68=""),"",$K68-$M68)</f>
        <v/>
      </c>
      <c r="O68" s="17">
        <f>IF(OR($N68="",$I68=""),"",$I68*$N68/100)</f>
        <v/>
      </c>
      <c r="P68" s="8" t="n"/>
      <c r="Q68" s="8" t="n"/>
    </row>
    <row r="69">
      <c r="A69" s="8" t="n"/>
      <c r="B69" s="8" t="n"/>
      <c r="C69" s="8" t="n"/>
      <c r="D69" s="9" t="n"/>
      <c r="E69" s="9" t="n"/>
      <c r="F69" s="9" t="n"/>
      <c r="G69" s="8" t="n"/>
      <c r="H69" s="8" t="n"/>
      <c r="I69" s="14" t="n"/>
      <c r="J69" s="8" t="n"/>
      <c r="K69" s="10" t="n"/>
      <c r="L69" s="15" t="n"/>
      <c r="M69" s="16">
        <f>IF($B69="","",IF($G69="Unit rate",IFERROR(INDEX('Contracts and Meters'!$D$4:$D$39,MATCH($B69,'Contracts and Meters'!$A$4:$A$39,0)),""),IF($G69="Standing charge",IFERROR(INDEX('Contracts and Meters'!$E$4:$E$39,MATCH($B69,'Contracts and Meters'!$A$4:$A$39,0)),""),IF($G69="Capacity or availability",IFERROR(INDEX('Contracts and Meters'!$G$4:$G$39,MATCH($B69,'Contracts and Meters'!$A$4:$A$39,0)),""),""))))</f>
        <v/>
      </c>
      <c r="N69" s="16">
        <f>IF(OR($K69="",$M69="",$M69=""),"",$K69-$M69)</f>
        <v/>
      </c>
      <c r="O69" s="17">
        <f>IF(OR($N69="",$I69=""),"",$I69*$N69/100)</f>
        <v/>
      </c>
      <c r="P69" s="8" t="n"/>
      <c r="Q69" s="8" t="n"/>
    </row>
    <row r="70">
      <c r="A70" s="8" t="n"/>
      <c r="B70" s="8" t="n"/>
      <c r="C70" s="8" t="n"/>
      <c r="D70" s="9" t="n"/>
      <c r="E70" s="9" t="n"/>
      <c r="F70" s="9" t="n"/>
      <c r="G70" s="8" t="n"/>
      <c r="H70" s="8" t="n"/>
      <c r="I70" s="14" t="n"/>
      <c r="J70" s="8" t="n"/>
      <c r="K70" s="10" t="n"/>
      <c r="L70" s="15" t="n"/>
      <c r="M70" s="16">
        <f>IF($B70="","",IF($G70="Unit rate",IFERROR(INDEX('Contracts and Meters'!$D$4:$D$39,MATCH($B70,'Contracts and Meters'!$A$4:$A$39,0)),""),IF($G70="Standing charge",IFERROR(INDEX('Contracts and Meters'!$E$4:$E$39,MATCH($B70,'Contracts and Meters'!$A$4:$A$39,0)),""),IF($G70="Capacity or availability",IFERROR(INDEX('Contracts and Meters'!$G$4:$G$39,MATCH($B70,'Contracts and Meters'!$A$4:$A$39,0)),""),""))))</f>
        <v/>
      </c>
      <c r="N70" s="16">
        <f>IF(OR($K70="",$M70="",$M70=""),"",$K70-$M70)</f>
        <v/>
      </c>
      <c r="O70" s="17">
        <f>IF(OR($N70="",$I70=""),"",$I70*$N70/100)</f>
        <v/>
      </c>
      <c r="P70" s="8" t="n"/>
      <c r="Q70" s="8" t="n"/>
    </row>
    <row r="71">
      <c r="A71" s="8" t="n"/>
      <c r="B71" s="8" t="n"/>
      <c r="C71" s="8" t="n"/>
      <c r="D71" s="9" t="n"/>
      <c r="E71" s="9" t="n"/>
      <c r="F71" s="9" t="n"/>
      <c r="G71" s="8" t="n"/>
      <c r="H71" s="8" t="n"/>
      <c r="I71" s="14" t="n"/>
      <c r="J71" s="8" t="n"/>
      <c r="K71" s="10" t="n"/>
      <c r="L71" s="15" t="n"/>
      <c r="M71" s="16">
        <f>IF($B71="","",IF($G71="Unit rate",IFERROR(INDEX('Contracts and Meters'!$D$4:$D$39,MATCH($B71,'Contracts and Meters'!$A$4:$A$39,0)),""),IF($G71="Standing charge",IFERROR(INDEX('Contracts and Meters'!$E$4:$E$39,MATCH($B71,'Contracts and Meters'!$A$4:$A$39,0)),""),IF($G71="Capacity or availability",IFERROR(INDEX('Contracts and Meters'!$G$4:$G$39,MATCH($B71,'Contracts and Meters'!$A$4:$A$39,0)),""),""))))</f>
        <v/>
      </c>
      <c r="N71" s="16">
        <f>IF(OR($K71="",$M71="",$M71=""),"",$K71-$M71)</f>
        <v/>
      </c>
      <c r="O71" s="17">
        <f>IF(OR($N71="",$I71=""),"",$I71*$N71/100)</f>
        <v/>
      </c>
      <c r="P71" s="8" t="n"/>
      <c r="Q71" s="8" t="n"/>
    </row>
    <row r="72">
      <c r="A72" s="8" t="n"/>
      <c r="B72" s="8" t="n"/>
      <c r="C72" s="8" t="n"/>
      <c r="D72" s="9" t="n"/>
      <c r="E72" s="9" t="n"/>
      <c r="F72" s="9" t="n"/>
      <c r="G72" s="8" t="n"/>
      <c r="H72" s="8" t="n"/>
      <c r="I72" s="14" t="n"/>
      <c r="J72" s="8" t="n"/>
      <c r="K72" s="10" t="n"/>
      <c r="L72" s="15" t="n"/>
      <c r="M72" s="16">
        <f>IF($B72="","",IF($G72="Unit rate",IFERROR(INDEX('Contracts and Meters'!$D$4:$D$39,MATCH($B72,'Contracts and Meters'!$A$4:$A$39,0)),""),IF($G72="Standing charge",IFERROR(INDEX('Contracts and Meters'!$E$4:$E$39,MATCH($B72,'Contracts and Meters'!$A$4:$A$39,0)),""),IF($G72="Capacity or availability",IFERROR(INDEX('Contracts and Meters'!$G$4:$G$39,MATCH($B72,'Contracts and Meters'!$A$4:$A$39,0)),""),""))))</f>
        <v/>
      </c>
      <c r="N72" s="16">
        <f>IF(OR($K72="",$M72="",$M72=""),"",$K72-$M72)</f>
        <v/>
      </c>
      <c r="O72" s="17">
        <f>IF(OR($N72="",$I72=""),"",$I72*$N72/100)</f>
        <v/>
      </c>
      <c r="P72" s="8" t="n"/>
      <c r="Q72" s="8" t="n"/>
    </row>
    <row r="73">
      <c r="A73" s="8" t="n"/>
      <c r="B73" s="8" t="n"/>
      <c r="C73" s="8" t="n"/>
      <c r="D73" s="9" t="n"/>
      <c r="E73" s="9" t="n"/>
      <c r="F73" s="9" t="n"/>
      <c r="G73" s="8" t="n"/>
      <c r="H73" s="8" t="n"/>
      <c r="I73" s="14" t="n"/>
      <c r="J73" s="8" t="n"/>
      <c r="K73" s="10" t="n"/>
      <c r="L73" s="15" t="n"/>
      <c r="M73" s="16">
        <f>IF($B73="","",IF($G73="Unit rate",IFERROR(INDEX('Contracts and Meters'!$D$4:$D$39,MATCH($B73,'Contracts and Meters'!$A$4:$A$39,0)),""),IF($G73="Standing charge",IFERROR(INDEX('Contracts and Meters'!$E$4:$E$39,MATCH($B73,'Contracts and Meters'!$A$4:$A$39,0)),""),IF($G73="Capacity or availability",IFERROR(INDEX('Contracts and Meters'!$G$4:$G$39,MATCH($B73,'Contracts and Meters'!$A$4:$A$39,0)),""),""))))</f>
        <v/>
      </c>
      <c r="N73" s="16">
        <f>IF(OR($K73="",$M73="",$M73=""),"",$K73-$M73)</f>
        <v/>
      </c>
      <c r="O73" s="17">
        <f>IF(OR($N73="",$I73=""),"",$I73*$N73/100)</f>
        <v/>
      </c>
      <c r="P73" s="8" t="n"/>
      <c r="Q73" s="8" t="n"/>
    </row>
    <row r="74">
      <c r="A74" s="8" t="n"/>
      <c r="B74" s="8" t="n"/>
      <c r="C74" s="8" t="n"/>
      <c r="D74" s="9" t="n"/>
      <c r="E74" s="9" t="n"/>
      <c r="F74" s="9" t="n"/>
      <c r="G74" s="8" t="n"/>
      <c r="H74" s="8" t="n"/>
      <c r="I74" s="14" t="n"/>
      <c r="J74" s="8" t="n"/>
      <c r="K74" s="10" t="n"/>
      <c r="L74" s="15" t="n"/>
      <c r="M74" s="16">
        <f>IF($B74="","",IF($G74="Unit rate",IFERROR(INDEX('Contracts and Meters'!$D$4:$D$39,MATCH($B74,'Contracts and Meters'!$A$4:$A$39,0)),""),IF($G74="Standing charge",IFERROR(INDEX('Contracts and Meters'!$E$4:$E$39,MATCH($B74,'Contracts and Meters'!$A$4:$A$39,0)),""),IF($G74="Capacity or availability",IFERROR(INDEX('Contracts and Meters'!$G$4:$G$39,MATCH($B74,'Contracts and Meters'!$A$4:$A$39,0)),""),""))))</f>
        <v/>
      </c>
      <c r="N74" s="16">
        <f>IF(OR($K74="",$M74="",$M74=""),"",$K74-$M74)</f>
        <v/>
      </c>
      <c r="O74" s="17">
        <f>IF(OR($N74="",$I74=""),"",$I74*$N74/100)</f>
        <v/>
      </c>
      <c r="P74" s="8" t="n"/>
      <c r="Q74" s="8" t="n"/>
    </row>
    <row r="75">
      <c r="A75" s="8" t="n"/>
      <c r="B75" s="8" t="n"/>
      <c r="C75" s="8" t="n"/>
      <c r="D75" s="9" t="n"/>
      <c r="E75" s="9" t="n"/>
      <c r="F75" s="9" t="n"/>
      <c r="G75" s="8" t="n"/>
      <c r="H75" s="8" t="n"/>
      <c r="I75" s="14" t="n"/>
      <c r="J75" s="8" t="n"/>
      <c r="K75" s="10" t="n"/>
      <c r="L75" s="15" t="n"/>
      <c r="M75" s="16">
        <f>IF($B75="","",IF($G75="Unit rate",IFERROR(INDEX('Contracts and Meters'!$D$4:$D$39,MATCH($B75,'Contracts and Meters'!$A$4:$A$39,0)),""),IF($G75="Standing charge",IFERROR(INDEX('Contracts and Meters'!$E$4:$E$39,MATCH($B75,'Contracts and Meters'!$A$4:$A$39,0)),""),IF($G75="Capacity or availability",IFERROR(INDEX('Contracts and Meters'!$G$4:$G$39,MATCH($B75,'Contracts and Meters'!$A$4:$A$39,0)),""),""))))</f>
        <v/>
      </c>
      <c r="N75" s="16">
        <f>IF(OR($K75="",$M75="",$M75=""),"",$K75-$M75)</f>
        <v/>
      </c>
      <c r="O75" s="17">
        <f>IF(OR($N75="",$I75=""),"",$I75*$N75/100)</f>
        <v/>
      </c>
      <c r="P75" s="8" t="n"/>
      <c r="Q75" s="8" t="n"/>
    </row>
    <row r="76">
      <c r="A76" s="8" t="n"/>
      <c r="B76" s="8" t="n"/>
      <c r="C76" s="8" t="n"/>
      <c r="D76" s="9" t="n"/>
      <c r="E76" s="9" t="n"/>
      <c r="F76" s="9" t="n"/>
      <c r="G76" s="8" t="n"/>
      <c r="H76" s="8" t="n"/>
      <c r="I76" s="14" t="n"/>
      <c r="J76" s="8" t="n"/>
      <c r="K76" s="10" t="n"/>
      <c r="L76" s="15" t="n"/>
      <c r="M76" s="16">
        <f>IF($B76="","",IF($G76="Unit rate",IFERROR(INDEX('Contracts and Meters'!$D$4:$D$39,MATCH($B76,'Contracts and Meters'!$A$4:$A$39,0)),""),IF($G76="Standing charge",IFERROR(INDEX('Contracts and Meters'!$E$4:$E$39,MATCH($B76,'Contracts and Meters'!$A$4:$A$39,0)),""),IF($G76="Capacity or availability",IFERROR(INDEX('Contracts and Meters'!$G$4:$G$39,MATCH($B76,'Contracts and Meters'!$A$4:$A$39,0)),""),""))))</f>
        <v/>
      </c>
      <c r="N76" s="16">
        <f>IF(OR($K76="",$M76="",$M76=""),"",$K76-$M76)</f>
        <v/>
      </c>
      <c r="O76" s="17">
        <f>IF(OR($N76="",$I76=""),"",$I76*$N76/100)</f>
        <v/>
      </c>
      <c r="P76" s="8" t="n"/>
      <c r="Q76" s="8" t="n"/>
    </row>
    <row r="77">
      <c r="A77" s="8" t="n"/>
      <c r="B77" s="8" t="n"/>
      <c r="C77" s="8" t="n"/>
      <c r="D77" s="9" t="n"/>
      <c r="E77" s="9" t="n"/>
      <c r="F77" s="9" t="n"/>
      <c r="G77" s="8" t="n"/>
      <c r="H77" s="8" t="n"/>
      <c r="I77" s="14" t="n"/>
      <c r="J77" s="8" t="n"/>
      <c r="K77" s="10" t="n"/>
      <c r="L77" s="15" t="n"/>
      <c r="M77" s="16">
        <f>IF($B77="","",IF($G77="Unit rate",IFERROR(INDEX('Contracts and Meters'!$D$4:$D$39,MATCH($B77,'Contracts and Meters'!$A$4:$A$39,0)),""),IF($G77="Standing charge",IFERROR(INDEX('Contracts and Meters'!$E$4:$E$39,MATCH($B77,'Contracts and Meters'!$A$4:$A$39,0)),""),IF($G77="Capacity or availability",IFERROR(INDEX('Contracts and Meters'!$G$4:$G$39,MATCH($B77,'Contracts and Meters'!$A$4:$A$39,0)),""),""))))</f>
        <v/>
      </c>
      <c r="N77" s="16">
        <f>IF(OR($K77="",$M77="",$M77=""),"",$K77-$M77)</f>
        <v/>
      </c>
      <c r="O77" s="17">
        <f>IF(OR($N77="",$I77=""),"",$I77*$N77/100)</f>
        <v/>
      </c>
      <c r="P77" s="8" t="n"/>
      <c r="Q77" s="8" t="n"/>
    </row>
    <row r="78">
      <c r="A78" s="8" t="n"/>
      <c r="B78" s="8" t="n"/>
      <c r="C78" s="8" t="n"/>
      <c r="D78" s="9" t="n"/>
      <c r="E78" s="9" t="n"/>
      <c r="F78" s="9" t="n"/>
      <c r="G78" s="8" t="n"/>
      <c r="H78" s="8" t="n"/>
      <c r="I78" s="14" t="n"/>
      <c r="J78" s="8" t="n"/>
      <c r="K78" s="10" t="n"/>
      <c r="L78" s="15" t="n"/>
      <c r="M78" s="16">
        <f>IF($B78="","",IF($G78="Unit rate",IFERROR(INDEX('Contracts and Meters'!$D$4:$D$39,MATCH($B78,'Contracts and Meters'!$A$4:$A$39,0)),""),IF($G78="Standing charge",IFERROR(INDEX('Contracts and Meters'!$E$4:$E$39,MATCH($B78,'Contracts and Meters'!$A$4:$A$39,0)),""),IF($G78="Capacity or availability",IFERROR(INDEX('Contracts and Meters'!$G$4:$G$39,MATCH($B78,'Contracts and Meters'!$A$4:$A$39,0)),""),""))))</f>
        <v/>
      </c>
      <c r="N78" s="16">
        <f>IF(OR($K78="",$M78="",$M78=""),"",$K78-$M78)</f>
        <v/>
      </c>
      <c r="O78" s="17">
        <f>IF(OR($N78="",$I78=""),"",$I78*$N78/100)</f>
        <v/>
      </c>
      <c r="P78" s="8" t="n"/>
      <c r="Q78" s="8" t="n"/>
    </row>
    <row r="79">
      <c r="A79" s="8" t="n"/>
      <c r="B79" s="8" t="n"/>
      <c r="C79" s="8" t="n"/>
      <c r="D79" s="9" t="n"/>
      <c r="E79" s="9" t="n"/>
      <c r="F79" s="9" t="n"/>
      <c r="G79" s="8" t="n"/>
      <c r="H79" s="8" t="n"/>
      <c r="I79" s="14" t="n"/>
      <c r="J79" s="8" t="n"/>
      <c r="K79" s="10" t="n"/>
      <c r="L79" s="15" t="n"/>
      <c r="M79" s="16">
        <f>IF($B79="","",IF($G79="Unit rate",IFERROR(INDEX('Contracts and Meters'!$D$4:$D$39,MATCH($B79,'Contracts and Meters'!$A$4:$A$39,0)),""),IF($G79="Standing charge",IFERROR(INDEX('Contracts and Meters'!$E$4:$E$39,MATCH($B79,'Contracts and Meters'!$A$4:$A$39,0)),""),IF($G79="Capacity or availability",IFERROR(INDEX('Contracts and Meters'!$G$4:$G$39,MATCH($B79,'Contracts and Meters'!$A$4:$A$39,0)),""),""))))</f>
        <v/>
      </c>
      <c r="N79" s="16">
        <f>IF(OR($K79="",$M79="",$M79=""),"",$K79-$M79)</f>
        <v/>
      </c>
      <c r="O79" s="17">
        <f>IF(OR($N79="",$I79=""),"",$I79*$N79/100)</f>
        <v/>
      </c>
      <c r="P79" s="8" t="n"/>
      <c r="Q79" s="8" t="n"/>
    </row>
    <row r="80">
      <c r="A80" s="8" t="n"/>
      <c r="B80" s="8" t="n"/>
      <c r="C80" s="8" t="n"/>
      <c r="D80" s="9" t="n"/>
      <c r="E80" s="9" t="n"/>
      <c r="F80" s="9" t="n"/>
      <c r="G80" s="8" t="n"/>
      <c r="H80" s="8" t="n"/>
      <c r="I80" s="14" t="n"/>
      <c r="J80" s="8" t="n"/>
      <c r="K80" s="10" t="n"/>
      <c r="L80" s="15" t="n"/>
      <c r="M80" s="16">
        <f>IF($B80="","",IF($G80="Unit rate",IFERROR(INDEX('Contracts and Meters'!$D$4:$D$39,MATCH($B80,'Contracts and Meters'!$A$4:$A$39,0)),""),IF($G80="Standing charge",IFERROR(INDEX('Contracts and Meters'!$E$4:$E$39,MATCH($B80,'Contracts and Meters'!$A$4:$A$39,0)),""),IF($G80="Capacity or availability",IFERROR(INDEX('Contracts and Meters'!$G$4:$G$39,MATCH($B80,'Contracts and Meters'!$A$4:$A$39,0)),""),""))))</f>
        <v/>
      </c>
      <c r="N80" s="16">
        <f>IF(OR($K80="",$M80="",$M80=""),"",$K80-$M80)</f>
        <v/>
      </c>
      <c r="O80" s="17">
        <f>IF(OR($N80="",$I80=""),"",$I80*$N80/100)</f>
        <v/>
      </c>
      <c r="P80" s="8" t="n"/>
      <c r="Q80" s="8" t="n"/>
    </row>
    <row r="81">
      <c r="A81" s="8" t="n"/>
      <c r="B81" s="8" t="n"/>
      <c r="C81" s="8" t="n"/>
      <c r="D81" s="9" t="n"/>
      <c r="E81" s="9" t="n"/>
      <c r="F81" s="9" t="n"/>
      <c r="G81" s="8" t="n"/>
      <c r="H81" s="8" t="n"/>
      <c r="I81" s="14" t="n"/>
      <c r="J81" s="8" t="n"/>
      <c r="K81" s="10" t="n"/>
      <c r="L81" s="15" t="n"/>
      <c r="M81" s="16">
        <f>IF($B81="","",IF($G81="Unit rate",IFERROR(INDEX('Contracts and Meters'!$D$4:$D$39,MATCH($B81,'Contracts and Meters'!$A$4:$A$39,0)),""),IF($G81="Standing charge",IFERROR(INDEX('Contracts and Meters'!$E$4:$E$39,MATCH($B81,'Contracts and Meters'!$A$4:$A$39,0)),""),IF($G81="Capacity or availability",IFERROR(INDEX('Contracts and Meters'!$G$4:$G$39,MATCH($B81,'Contracts and Meters'!$A$4:$A$39,0)),""),""))))</f>
        <v/>
      </c>
      <c r="N81" s="16">
        <f>IF(OR($K81="",$M81="",$M81=""),"",$K81-$M81)</f>
        <v/>
      </c>
      <c r="O81" s="17">
        <f>IF(OR($N81="",$I81=""),"",$I81*$N81/100)</f>
        <v/>
      </c>
      <c r="P81" s="8" t="n"/>
      <c r="Q81" s="8" t="n"/>
    </row>
    <row r="82">
      <c r="A82" s="8" t="n"/>
      <c r="B82" s="8" t="n"/>
      <c r="C82" s="8" t="n"/>
      <c r="D82" s="9" t="n"/>
      <c r="E82" s="9" t="n"/>
      <c r="F82" s="9" t="n"/>
      <c r="G82" s="8" t="n"/>
      <c r="H82" s="8" t="n"/>
      <c r="I82" s="14" t="n"/>
      <c r="J82" s="8" t="n"/>
      <c r="K82" s="10" t="n"/>
      <c r="L82" s="15" t="n"/>
      <c r="M82" s="16">
        <f>IF($B82="","",IF($G82="Unit rate",IFERROR(INDEX('Contracts and Meters'!$D$4:$D$39,MATCH($B82,'Contracts and Meters'!$A$4:$A$39,0)),""),IF($G82="Standing charge",IFERROR(INDEX('Contracts and Meters'!$E$4:$E$39,MATCH($B82,'Contracts and Meters'!$A$4:$A$39,0)),""),IF($G82="Capacity or availability",IFERROR(INDEX('Contracts and Meters'!$G$4:$G$39,MATCH($B82,'Contracts and Meters'!$A$4:$A$39,0)),""),""))))</f>
        <v/>
      </c>
      <c r="N82" s="16">
        <f>IF(OR($K82="",$M82="",$M82=""),"",$K82-$M82)</f>
        <v/>
      </c>
      <c r="O82" s="17">
        <f>IF(OR($N82="",$I82=""),"",$I82*$N82/100)</f>
        <v/>
      </c>
      <c r="P82" s="8" t="n"/>
      <c r="Q82" s="8" t="n"/>
    </row>
    <row r="83">
      <c r="A83" s="8" t="n"/>
      <c r="B83" s="8" t="n"/>
      <c r="C83" s="8" t="n"/>
      <c r="D83" s="9" t="n"/>
      <c r="E83" s="9" t="n"/>
      <c r="F83" s="9" t="n"/>
      <c r="G83" s="8" t="n"/>
      <c r="H83" s="8" t="n"/>
      <c r="I83" s="14" t="n"/>
      <c r="J83" s="8" t="n"/>
      <c r="K83" s="10" t="n"/>
      <c r="L83" s="15" t="n"/>
      <c r="M83" s="16">
        <f>IF($B83="","",IF($G83="Unit rate",IFERROR(INDEX('Contracts and Meters'!$D$4:$D$39,MATCH($B83,'Contracts and Meters'!$A$4:$A$39,0)),""),IF($G83="Standing charge",IFERROR(INDEX('Contracts and Meters'!$E$4:$E$39,MATCH($B83,'Contracts and Meters'!$A$4:$A$39,0)),""),IF($G83="Capacity or availability",IFERROR(INDEX('Contracts and Meters'!$G$4:$G$39,MATCH($B83,'Contracts and Meters'!$A$4:$A$39,0)),""),""))))</f>
        <v/>
      </c>
      <c r="N83" s="16">
        <f>IF(OR($K83="",$M83="",$M83=""),"",$K83-$M83)</f>
        <v/>
      </c>
      <c r="O83" s="17">
        <f>IF(OR($N83="",$I83=""),"",$I83*$N83/100)</f>
        <v/>
      </c>
      <c r="P83" s="8" t="n"/>
      <c r="Q83" s="8" t="n"/>
    </row>
    <row r="84">
      <c r="A84" s="8" t="n"/>
      <c r="B84" s="8" t="n"/>
      <c r="C84" s="8" t="n"/>
      <c r="D84" s="9" t="n"/>
      <c r="E84" s="9" t="n"/>
      <c r="F84" s="9" t="n"/>
      <c r="G84" s="8" t="n"/>
      <c r="H84" s="8" t="n"/>
      <c r="I84" s="14" t="n"/>
      <c r="J84" s="8" t="n"/>
      <c r="K84" s="10" t="n"/>
      <c r="L84" s="15" t="n"/>
      <c r="M84" s="16">
        <f>IF($B84="","",IF($G84="Unit rate",IFERROR(INDEX('Contracts and Meters'!$D$4:$D$39,MATCH($B84,'Contracts and Meters'!$A$4:$A$39,0)),""),IF($G84="Standing charge",IFERROR(INDEX('Contracts and Meters'!$E$4:$E$39,MATCH($B84,'Contracts and Meters'!$A$4:$A$39,0)),""),IF($G84="Capacity or availability",IFERROR(INDEX('Contracts and Meters'!$G$4:$G$39,MATCH($B84,'Contracts and Meters'!$A$4:$A$39,0)),""),""))))</f>
        <v/>
      </c>
      <c r="N84" s="16">
        <f>IF(OR($K84="",$M84="",$M84=""),"",$K84-$M84)</f>
        <v/>
      </c>
      <c r="O84" s="17">
        <f>IF(OR($N84="",$I84=""),"",$I84*$N84/100)</f>
        <v/>
      </c>
      <c r="P84" s="8" t="n"/>
      <c r="Q84" s="8" t="n"/>
    </row>
    <row r="85">
      <c r="A85" s="8" t="n"/>
      <c r="B85" s="8" t="n"/>
      <c r="C85" s="8" t="n"/>
      <c r="D85" s="9" t="n"/>
      <c r="E85" s="9" t="n"/>
      <c r="F85" s="9" t="n"/>
      <c r="G85" s="8" t="n"/>
      <c r="H85" s="8" t="n"/>
      <c r="I85" s="14" t="n"/>
      <c r="J85" s="8" t="n"/>
      <c r="K85" s="10" t="n"/>
      <c r="L85" s="15" t="n"/>
      <c r="M85" s="16">
        <f>IF($B85="","",IF($G85="Unit rate",IFERROR(INDEX('Contracts and Meters'!$D$4:$D$39,MATCH($B85,'Contracts and Meters'!$A$4:$A$39,0)),""),IF($G85="Standing charge",IFERROR(INDEX('Contracts and Meters'!$E$4:$E$39,MATCH($B85,'Contracts and Meters'!$A$4:$A$39,0)),""),IF($G85="Capacity or availability",IFERROR(INDEX('Contracts and Meters'!$G$4:$G$39,MATCH($B85,'Contracts and Meters'!$A$4:$A$39,0)),""),""))))</f>
        <v/>
      </c>
      <c r="N85" s="16">
        <f>IF(OR($K85="",$M85="",$M85=""),"",$K85-$M85)</f>
        <v/>
      </c>
      <c r="O85" s="17">
        <f>IF(OR($N85="",$I85=""),"",$I85*$N85/100)</f>
        <v/>
      </c>
      <c r="P85" s="8" t="n"/>
      <c r="Q85" s="8" t="n"/>
    </row>
    <row r="86">
      <c r="A86" s="8" t="n"/>
      <c r="B86" s="8" t="n"/>
      <c r="C86" s="8" t="n"/>
      <c r="D86" s="9" t="n"/>
      <c r="E86" s="9" t="n"/>
      <c r="F86" s="9" t="n"/>
      <c r="G86" s="8" t="n"/>
      <c r="H86" s="8" t="n"/>
      <c r="I86" s="14" t="n"/>
      <c r="J86" s="8" t="n"/>
      <c r="K86" s="10" t="n"/>
      <c r="L86" s="15" t="n"/>
      <c r="M86" s="16">
        <f>IF($B86="","",IF($G86="Unit rate",IFERROR(INDEX('Contracts and Meters'!$D$4:$D$39,MATCH($B86,'Contracts and Meters'!$A$4:$A$39,0)),""),IF($G86="Standing charge",IFERROR(INDEX('Contracts and Meters'!$E$4:$E$39,MATCH($B86,'Contracts and Meters'!$A$4:$A$39,0)),""),IF($G86="Capacity or availability",IFERROR(INDEX('Contracts and Meters'!$G$4:$G$39,MATCH($B86,'Contracts and Meters'!$A$4:$A$39,0)),""),""))))</f>
        <v/>
      </c>
      <c r="N86" s="16">
        <f>IF(OR($K86="",$M86="",$M86=""),"",$K86-$M86)</f>
        <v/>
      </c>
      <c r="O86" s="17">
        <f>IF(OR($N86="",$I86=""),"",$I86*$N86/100)</f>
        <v/>
      </c>
      <c r="P86" s="8" t="n"/>
      <c r="Q86" s="8" t="n"/>
    </row>
    <row r="87">
      <c r="A87" s="8" t="n"/>
      <c r="B87" s="8" t="n"/>
      <c r="C87" s="8" t="n"/>
      <c r="D87" s="9" t="n"/>
      <c r="E87" s="9" t="n"/>
      <c r="F87" s="9" t="n"/>
      <c r="G87" s="8" t="n"/>
      <c r="H87" s="8" t="n"/>
      <c r="I87" s="14" t="n"/>
      <c r="J87" s="8" t="n"/>
      <c r="K87" s="10" t="n"/>
      <c r="L87" s="15" t="n"/>
      <c r="M87" s="16">
        <f>IF($B87="","",IF($G87="Unit rate",IFERROR(INDEX('Contracts and Meters'!$D$4:$D$39,MATCH($B87,'Contracts and Meters'!$A$4:$A$39,0)),""),IF($G87="Standing charge",IFERROR(INDEX('Contracts and Meters'!$E$4:$E$39,MATCH($B87,'Contracts and Meters'!$A$4:$A$39,0)),""),IF($G87="Capacity or availability",IFERROR(INDEX('Contracts and Meters'!$G$4:$G$39,MATCH($B87,'Contracts and Meters'!$A$4:$A$39,0)),""),""))))</f>
        <v/>
      </c>
      <c r="N87" s="16">
        <f>IF(OR($K87="",$M87="",$M87=""),"",$K87-$M87)</f>
        <v/>
      </c>
      <c r="O87" s="17">
        <f>IF(OR($N87="",$I87=""),"",$I87*$N87/100)</f>
        <v/>
      </c>
      <c r="P87" s="8" t="n"/>
      <c r="Q87" s="8" t="n"/>
    </row>
    <row r="88">
      <c r="A88" s="8" t="n"/>
      <c r="B88" s="8" t="n"/>
      <c r="C88" s="8" t="n"/>
      <c r="D88" s="9" t="n"/>
      <c r="E88" s="9" t="n"/>
      <c r="F88" s="9" t="n"/>
      <c r="G88" s="8" t="n"/>
      <c r="H88" s="8" t="n"/>
      <c r="I88" s="14" t="n"/>
      <c r="J88" s="8" t="n"/>
      <c r="K88" s="10" t="n"/>
      <c r="L88" s="15" t="n"/>
      <c r="M88" s="16">
        <f>IF($B88="","",IF($G88="Unit rate",IFERROR(INDEX('Contracts and Meters'!$D$4:$D$39,MATCH($B88,'Contracts and Meters'!$A$4:$A$39,0)),""),IF($G88="Standing charge",IFERROR(INDEX('Contracts and Meters'!$E$4:$E$39,MATCH($B88,'Contracts and Meters'!$A$4:$A$39,0)),""),IF($G88="Capacity or availability",IFERROR(INDEX('Contracts and Meters'!$G$4:$G$39,MATCH($B88,'Contracts and Meters'!$A$4:$A$39,0)),""),""))))</f>
        <v/>
      </c>
      <c r="N88" s="16">
        <f>IF(OR($K88="",$M88="",$M88=""),"",$K88-$M88)</f>
        <v/>
      </c>
      <c r="O88" s="17">
        <f>IF(OR($N88="",$I88=""),"",$I88*$N88/100)</f>
        <v/>
      </c>
      <c r="P88" s="8" t="n"/>
      <c r="Q88" s="8" t="n"/>
    </row>
    <row r="89">
      <c r="A89" s="8" t="n"/>
      <c r="B89" s="8" t="n"/>
      <c r="C89" s="8" t="n"/>
      <c r="D89" s="9" t="n"/>
      <c r="E89" s="9" t="n"/>
      <c r="F89" s="9" t="n"/>
      <c r="G89" s="8" t="n"/>
      <c r="H89" s="8" t="n"/>
      <c r="I89" s="14" t="n"/>
      <c r="J89" s="8" t="n"/>
      <c r="K89" s="10" t="n"/>
      <c r="L89" s="15" t="n"/>
      <c r="M89" s="16">
        <f>IF($B89="","",IF($G89="Unit rate",IFERROR(INDEX('Contracts and Meters'!$D$4:$D$39,MATCH($B89,'Contracts and Meters'!$A$4:$A$39,0)),""),IF($G89="Standing charge",IFERROR(INDEX('Contracts and Meters'!$E$4:$E$39,MATCH($B89,'Contracts and Meters'!$A$4:$A$39,0)),""),IF($G89="Capacity or availability",IFERROR(INDEX('Contracts and Meters'!$G$4:$G$39,MATCH($B89,'Contracts and Meters'!$A$4:$A$39,0)),""),""))))</f>
        <v/>
      </c>
      <c r="N89" s="16">
        <f>IF(OR($K89="",$M89="",$M89=""),"",$K89-$M89)</f>
        <v/>
      </c>
      <c r="O89" s="17">
        <f>IF(OR($N89="",$I89=""),"",$I89*$N89/100)</f>
        <v/>
      </c>
      <c r="P89" s="8" t="n"/>
      <c r="Q89" s="8" t="n"/>
    </row>
    <row r="90">
      <c r="A90" s="8" t="n"/>
      <c r="B90" s="8" t="n"/>
      <c r="C90" s="8" t="n"/>
      <c r="D90" s="9" t="n"/>
      <c r="E90" s="9" t="n"/>
      <c r="F90" s="9" t="n"/>
      <c r="G90" s="8" t="n"/>
      <c r="H90" s="8" t="n"/>
      <c r="I90" s="14" t="n"/>
      <c r="J90" s="8" t="n"/>
      <c r="K90" s="10" t="n"/>
      <c r="L90" s="15" t="n"/>
      <c r="M90" s="16">
        <f>IF($B90="","",IF($G90="Unit rate",IFERROR(INDEX('Contracts and Meters'!$D$4:$D$39,MATCH($B90,'Contracts and Meters'!$A$4:$A$39,0)),""),IF($G90="Standing charge",IFERROR(INDEX('Contracts and Meters'!$E$4:$E$39,MATCH($B90,'Contracts and Meters'!$A$4:$A$39,0)),""),IF($G90="Capacity or availability",IFERROR(INDEX('Contracts and Meters'!$G$4:$G$39,MATCH($B90,'Contracts and Meters'!$A$4:$A$39,0)),""),""))))</f>
        <v/>
      </c>
      <c r="N90" s="16">
        <f>IF(OR($K90="",$M90="",$M90=""),"",$K90-$M90)</f>
        <v/>
      </c>
      <c r="O90" s="17">
        <f>IF(OR($N90="",$I90=""),"",$I90*$N90/100)</f>
        <v/>
      </c>
      <c r="P90" s="8" t="n"/>
      <c r="Q90" s="8" t="n"/>
    </row>
    <row r="91">
      <c r="A91" s="8" t="n"/>
      <c r="B91" s="8" t="n"/>
      <c r="C91" s="8" t="n"/>
      <c r="D91" s="9" t="n"/>
      <c r="E91" s="9" t="n"/>
      <c r="F91" s="9" t="n"/>
      <c r="G91" s="8" t="n"/>
      <c r="H91" s="8" t="n"/>
      <c r="I91" s="14" t="n"/>
      <c r="J91" s="8" t="n"/>
      <c r="K91" s="10" t="n"/>
      <c r="L91" s="15" t="n"/>
      <c r="M91" s="16">
        <f>IF($B91="","",IF($G91="Unit rate",IFERROR(INDEX('Contracts and Meters'!$D$4:$D$39,MATCH($B91,'Contracts and Meters'!$A$4:$A$39,0)),""),IF($G91="Standing charge",IFERROR(INDEX('Contracts and Meters'!$E$4:$E$39,MATCH($B91,'Contracts and Meters'!$A$4:$A$39,0)),""),IF($G91="Capacity or availability",IFERROR(INDEX('Contracts and Meters'!$G$4:$G$39,MATCH($B91,'Contracts and Meters'!$A$4:$A$39,0)),""),""))))</f>
        <v/>
      </c>
      <c r="N91" s="16">
        <f>IF(OR($K91="",$M91="",$M91=""),"",$K91-$M91)</f>
        <v/>
      </c>
      <c r="O91" s="17">
        <f>IF(OR($N91="",$I91=""),"",$I91*$N91/100)</f>
        <v/>
      </c>
      <c r="P91" s="8" t="n"/>
      <c r="Q91" s="8" t="n"/>
    </row>
    <row r="92">
      <c r="A92" s="8" t="n"/>
      <c r="B92" s="8" t="n"/>
      <c r="C92" s="8" t="n"/>
      <c r="D92" s="9" t="n"/>
      <c r="E92" s="9" t="n"/>
      <c r="F92" s="9" t="n"/>
      <c r="G92" s="8" t="n"/>
      <c r="H92" s="8" t="n"/>
      <c r="I92" s="14" t="n"/>
      <c r="J92" s="8" t="n"/>
      <c r="K92" s="10" t="n"/>
      <c r="L92" s="15" t="n"/>
      <c r="M92" s="16">
        <f>IF($B92="","",IF($G92="Unit rate",IFERROR(INDEX('Contracts and Meters'!$D$4:$D$39,MATCH($B92,'Contracts and Meters'!$A$4:$A$39,0)),""),IF($G92="Standing charge",IFERROR(INDEX('Contracts and Meters'!$E$4:$E$39,MATCH($B92,'Contracts and Meters'!$A$4:$A$39,0)),""),IF($G92="Capacity or availability",IFERROR(INDEX('Contracts and Meters'!$G$4:$G$39,MATCH($B92,'Contracts and Meters'!$A$4:$A$39,0)),""),""))))</f>
        <v/>
      </c>
      <c r="N92" s="16">
        <f>IF(OR($K92="",$M92="",$M92=""),"",$K92-$M92)</f>
        <v/>
      </c>
      <c r="O92" s="17">
        <f>IF(OR($N92="",$I92=""),"",$I92*$N92/100)</f>
        <v/>
      </c>
      <c r="P92" s="8" t="n"/>
      <c r="Q92" s="8" t="n"/>
    </row>
    <row r="93">
      <c r="A93" s="8" t="n"/>
      <c r="B93" s="8" t="n"/>
      <c r="C93" s="8" t="n"/>
      <c r="D93" s="9" t="n"/>
      <c r="E93" s="9" t="n"/>
      <c r="F93" s="9" t="n"/>
      <c r="G93" s="8" t="n"/>
      <c r="H93" s="8" t="n"/>
      <c r="I93" s="14" t="n"/>
      <c r="J93" s="8" t="n"/>
      <c r="K93" s="10" t="n"/>
      <c r="L93" s="15" t="n"/>
      <c r="M93" s="16">
        <f>IF($B93="","",IF($G93="Unit rate",IFERROR(INDEX('Contracts and Meters'!$D$4:$D$39,MATCH($B93,'Contracts and Meters'!$A$4:$A$39,0)),""),IF($G93="Standing charge",IFERROR(INDEX('Contracts and Meters'!$E$4:$E$39,MATCH($B93,'Contracts and Meters'!$A$4:$A$39,0)),""),IF($G93="Capacity or availability",IFERROR(INDEX('Contracts and Meters'!$G$4:$G$39,MATCH($B93,'Contracts and Meters'!$A$4:$A$39,0)),""),""))))</f>
        <v/>
      </c>
      <c r="N93" s="16">
        <f>IF(OR($K93="",$M93="",$M93=""),"",$K93-$M93)</f>
        <v/>
      </c>
      <c r="O93" s="17">
        <f>IF(OR($N93="",$I93=""),"",$I93*$N93/100)</f>
        <v/>
      </c>
      <c r="P93" s="8" t="n"/>
      <c r="Q93" s="8" t="n"/>
    </row>
    <row r="94">
      <c r="A94" s="8" t="n"/>
      <c r="B94" s="8" t="n"/>
      <c r="C94" s="8" t="n"/>
      <c r="D94" s="9" t="n"/>
      <c r="E94" s="9" t="n"/>
      <c r="F94" s="9" t="n"/>
      <c r="G94" s="8" t="n"/>
      <c r="H94" s="8" t="n"/>
      <c r="I94" s="14" t="n"/>
      <c r="J94" s="8" t="n"/>
      <c r="K94" s="10" t="n"/>
      <c r="L94" s="15" t="n"/>
      <c r="M94" s="16">
        <f>IF($B94="","",IF($G94="Unit rate",IFERROR(INDEX('Contracts and Meters'!$D$4:$D$39,MATCH($B94,'Contracts and Meters'!$A$4:$A$39,0)),""),IF($G94="Standing charge",IFERROR(INDEX('Contracts and Meters'!$E$4:$E$39,MATCH($B94,'Contracts and Meters'!$A$4:$A$39,0)),""),IF($G94="Capacity or availability",IFERROR(INDEX('Contracts and Meters'!$G$4:$G$39,MATCH($B94,'Contracts and Meters'!$A$4:$A$39,0)),""),""))))</f>
        <v/>
      </c>
      <c r="N94" s="16">
        <f>IF(OR($K94="",$M94="",$M94=""),"",$K94-$M94)</f>
        <v/>
      </c>
      <c r="O94" s="17">
        <f>IF(OR($N94="",$I94=""),"",$I94*$N94/100)</f>
        <v/>
      </c>
      <c r="P94" s="8" t="n"/>
      <c r="Q94" s="8" t="n"/>
    </row>
    <row r="95">
      <c r="A95" s="8" t="n"/>
      <c r="B95" s="8" t="n"/>
      <c r="C95" s="8" t="n"/>
      <c r="D95" s="9" t="n"/>
      <c r="E95" s="9" t="n"/>
      <c r="F95" s="9" t="n"/>
      <c r="G95" s="8" t="n"/>
      <c r="H95" s="8" t="n"/>
      <c r="I95" s="14" t="n"/>
      <c r="J95" s="8" t="n"/>
      <c r="K95" s="10" t="n"/>
      <c r="L95" s="15" t="n"/>
      <c r="M95" s="16">
        <f>IF($B95="","",IF($G95="Unit rate",IFERROR(INDEX('Contracts and Meters'!$D$4:$D$39,MATCH($B95,'Contracts and Meters'!$A$4:$A$39,0)),""),IF($G95="Standing charge",IFERROR(INDEX('Contracts and Meters'!$E$4:$E$39,MATCH($B95,'Contracts and Meters'!$A$4:$A$39,0)),""),IF($G95="Capacity or availability",IFERROR(INDEX('Contracts and Meters'!$G$4:$G$39,MATCH($B95,'Contracts and Meters'!$A$4:$A$39,0)),""),""))))</f>
        <v/>
      </c>
      <c r="N95" s="16">
        <f>IF(OR($K95="",$M95="",$M95=""),"",$K95-$M95)</f>
        <v/>
      </c>
      <c r="O95" s="17">
        <f>IF(OR($N95="",$I95=""),"",$I95*$N95/100)</f>
        <v/>
      </c>
      <c r="P95" s="8" t="n"/>
      <c r="Q95" s="8" t="n"/>
    </row>
    <row r="96">
      <c r="A96" s="8" t="n"/>
      <c r="B96" s="8" t="n"/>
      <c r="C96" s="8" t="n"/>
      <c r="D96" s="9" t="n"/>
      <c r="E96" s="9" t="n"/>
      <c r="F96" s="9" t="n"/>
      <c r="G96" s="8" t="n"/>
      <c r="H96" s="8" t="n"/>
      <c r="I96" s="14" t="n"/>
      <c r="J96" s="8" t="n"/>
      <c r="K96" s="10" t="n"/>
      <c r="L96" s="15" t="n"/>
      <c r="M96" s="16">
        <f>IF($B96="","",IF($G96="Unit rate",IFERROR(INDEX('Contracts and Meters'!$D$4:$D$39,MATCH($B96,'Contracts and Meters'!$A$4:$A$39,0)),""),IF($G96="Standing charge",IFERROR(INDEX('Contracts and Meters'!$E$4:$E$39,MATCH($B96,'Contracts and Meters'!$A$4:$A$39,0)),""),IF($G96="Capacity or availability",IFERROR(INDEX('Contracts and Meters'!$G$4:$G$39,MATCH($B96,'Contracts and Meters'!$A$4:$A$39,0)),""),""))))</f>
        <v/>
      </c>
      <c r="N96" s="16">
        <f>IF(OR($K96="",$M96="",$M96=""),"",$K96-$M96)</f>
        <v/>
      </c>
      <c r="O96" s="17">
        <f>IF(OR($N96="",$I96=""),"",$I96*$N96/100)</f>
        <v/>
      </c>
      <c r="P96" s="8" t="n"/>
      <c r="Q96" s="8" t="n"/>
    </row>
    <row r="97">
      <c r="A97" s="8" t="n"/>
      <c r="B97" s="8" t="n"/>
      <c r="C97" s="8" t="n"/>
      <c r="D97" s="9" t="n"/>
      <c r="E97" s="9" t="n"/>
      <c r="F97" s="9" t="n"/>
      <c r="G97" s="8" t="n"/>
      <c r="H97" s="8" t="n"/>
      <c r="I97" s="14" t="n"/>
      <c r="J97" s="8" t="n"/>
      <c r="K97" s="10" t="n"/>
      <c r="L97" s="15" t="n"/>
      <c r="M97" s="16">
        <f>IF($B97="","",IF($G97="Unit rate",IFERROR(INDEX('Contracts and Meters'!$D$4:$D$39,MATCH($B97,'Contracts and Meters'!$A$4:$A$39,0)),""),IF($G97="Standing charge",IFERROR(INDEX('Contracts and Meters'!$E$4:$E$39,MATCH($B97,'Contracts and Meters'!$A$4:$A$39,0)),""),IF($G97="Capacity or availability",IFERROR(INDEX('Contracts and Meters'!$G$4:$G$39,MATCH($B97,'Contracts and Meters'!$A$4:$A$39,0)),""),""))))</f>
        <v/>
      </c>
      <c r="N97" s="16">
        <f>IF(OR($K97="",$M97="",$M97=""),"",$K97-$M97)</f>
        <v/>
      </c>
      <c r="O97" s="17">
        <f>IF(OR($N97="",$I97=""),"",$I97*$N97/100)</f>
        <v/>
      </c>
      <c r="P97" s="8" t="n"/>
      <c r="Q97" s="8" t="n"/>
    </row>
    <row r="98">
      <c r="A98" s="8" t="n"/>
      <c r="B98" s="8" t="n"/>
      <c r="C98" s="8" t="n"/>
      <c r="D98" s="9" t="n"/>
      <c r="E98" s="9" t="n"/>
      <c r="F98" s="9" t="n"/>
      <c r="G98" s="8" t="n"/>
      <c r="H98" s="8" t="n"/>
      <c r="I98" s="14" t="n"/>
      <c r="J98" s="8" t="n"/>
      <c r="K98" s="10" t="n"/>
      <c r="L98" s="15" t="n"/>
      <c r="M98" s="16">
        <f>IF($B98="","",IF($G98="Unit rate",IFERROR(INDEX('Contracts and Meters'!$D$4:$D$39,MATCH($B98,'Contracts and Meters'!$A$4:$A$39,0)),""),IF($G98="Standing charge",IFERROR(INDEX('Contracts and Meters'!$E$4:$E$39,MATCH($B98,'Contracts and Meters'!$A$4:$A$39,0)),""),IF($G98="Capacity or availability",IFERROR(INDEX('Contracts and Meters'!$G$4:$G$39,MATCH($B98,'Contracts and Meters'!$A$4:$A$39,0)),""),""))))</f>
        <v/>
      </c>
      <c r="N98" s="16">
        <f>IF(OR($K98="",$M98="",$M98=""),"",$K98-$M98)</f>
        <v/>
      </c>
      <c r="O98" s="17">
        <f>IF(OR($N98="",$I98=""),"",$I98*$N98/100)</f>
        <v/>
      </c>
      <c r="P98" s="8" t="n"/>
      <c r="Q98" s="8" t="n"/>
    </row>
    <row r="99">
      <c r="A99" s="8" t="n"/>
      <c r="B99" s="8" t="n"/>
      <c r="C99" s="8" t="n"/>
      <c r="D99" s="9" t="n"/>
      <c r="E99" s="9" t="n"/>
      <c r="F99" s="9" t="n"/>
      <c r="G99" s="8" t="n"/>
      <c r="H99" s="8" t="n"/>
      <c r="I99" s="14" t="n"/>
      <c r="J99" s="8" t="n"/>
      <c r="K99" s="10" t="n"/>
      <c r="L99" s="15" t="n"/>
      <c r="M99" s="16">
        <f>IF($B99="","",IF($G99="Unit rate",IFERROR(INDEX('Contracts and Meters'!$D$4:$D$39,MATCH($B99,'Contracts and Meters'!$A$4:$A$39,0)),""),IF($G99="Standing charge",IFERROR(INDEX('Contracts and Meters'!$E$4:$E$39,MATCH($B99,'Contracts and Meters'!$A$4:$A$39,0)),""),IF($G99="Capacity or availability",IFERROR(INDEX('Contracts and Meters'!$G$4:$G$39,MATCH($B99,'Contracts and Meters'!$A$4:$A$39,0)),""),""))))</f>
        <v/>
      </c>
      <c r="N99" s="16">
        <f>IF(OR($K99="",$M99="",$M99=""),"",$K99-$M99)</f>
        <v/>
      </c>
      <c r="O99" s="17">
        <f>IF(OR($N99="",$I99=""),"",$I99*$N99/100)</f>
        <v/>
      </c>
      <c r="P99" s="8" t="n"/>
      <c r="Q99" s="8" t="n"/>
    </row>
    <row r="100">
      <c r="A100" s="8" t="n"/>
      <c r="B100" s="8" t="n"/>
      <c r="C100" s="8" t="n"/>
      <c r="D100" s="9" t="n"/>
      <c r="E100" s="9" t="n"/>
      <c r="F100" s="9" t="n"/>
      <c r="G100" s="8" t="n"/>
      <c r="H100" s="8" t="n"/>
      <c r="I100" s="14" t="n"/>
      <c r="J100" s="8" t="n"/>
      <c r="K100" s="10" t="n"/>
      <c r="L100" s="15" t="n"/>
      <c r="M100" s="16">
        <f>IF($B100="","",IF($G100="Unit rate",IFERROR(INDEX('Contracts and Meters'!$D$4:$D$39,MATCH($B100,'Contracts and Meters'!$A$4:$A$39,0)),""),IF($G100="Standing charge",IFERROR(INDEX('Contracts and Meters'!$E$4:$E$39,MATCH($B100,'Contracts and Meters'!$A$4:$A$39,0)),""),IF($G100="Capacity or availability",IFERROR(INDEX('Contracts and Meters'!$G$4:$G$39,MATCH($B100,'Contracts and Meters'!$A$4:$A$39,0)),""),""))))</f>
        <v/>
      </c>
      <c r="N100" s="16">
        <f>IF(OR($K100="",$M100="",$M100=""),"",$K100-$M100)</f>
        <v/>
      </c>
      <c r="O100" s="17">
        <f>IF(OR($N100="",$I100=""),"",$I100*$N100/100)</f>
        <v/>
      </c>
      <c r="P100" s="8" t="n"/>
      <c r="Q100" s="8" t="n"/>
    </row>
    <row r="101">
      <c r="A101" s="8" t="n"/>
      <c r="B101" s="8" t="n"/>
      <c r="C101" s="8" t="n"/>
      <c r="D101" s="9" t="n"/>
      <c r="E101" s="9" t="n"/>
      <c r="F101" s="9" t="n"/>
      <c r="G101" s="8" t="n"/>
      <c r="H101" s="8" t="n"/>
      <c r="I101" s="14" t="n"/>
      <c r="J101" s="8" t="n"/>
      <c r="K101" s="10" t="n"/>
      <c r="L101" s="15" t="n"/>
      <c r="M101" s="16">
        <f>IF($B101="","",IF($G101="Unit rate",IFERROR(INDEX('Contracts and Meters'!$D$4:$D$39,MATCH($B101,'Contracts and Meters'!$A$4:$A$39,0)),""),IF($G101="Standing charge",IFERROR(INDEX('Contracts and Meters'!$E$4:$E$39,MATCH($B101,'Contracts and Meters'!$A$4:$A$39,0)),""),IF($G101="Capacity or availability",IFERROR(INDEX('Contracts and Meters'!$G$4:$G$39,MATCH($B101,'Contracts and Meters'!$A$4:$A$39,0)),""),""))))</f>
        <v/>
      </c>
      <c r="N101" s="16">
        <f>IF(OR($K101="",$M101="",$M101=""),"",$K101-$M101)</f>
        <v/>
      </c>
      <c r="O101" s="17">
        <f>IF(OR($N101="",$I101=""),"",$I101*$N101/100)</f>
        <v/>
      </c>
      <c r="P101" s="8" t="n"/>
      <c r="Q101" s="8" t="n"/>
    </row>
    <row r="102">
      <c r="A102" s="8" t="n"/>
      <c r="B102" s="8" t="n"/>
      <c r="C102" s="8" t="n"/>
      <c r="D102" s="9" t="n"/>
      <c r="E102" s="9" t="n"/>
      <c r="F102" s="9" t="n"/>
      <c r="G102" s="8" t="n"/>
      <c r="H102" s="8" t="n"/>
      <c r="I102" s="14" t="n"/>
      <c r="J102" s="8" t="n"/>
      <c r="K102" s="10" t="n"/>
      <c r="L102" s="15" t="n"/>
      <c r="M102" s="16">
        <f>IF($B102="","",IF($G102="Unit rate",IFERROR(INDEX('Contracts and Meters'!$D$4:$D$39,MATCH($B102,'Contracts and Meters'!$A$4:$A$39,0)),""),IF($G102="Standing charge",IFERROR(INDEX('Contracts and Meters'!$E$4:$E$39,MATCH($B102,'Contracts and Meters'!$A$4:$A$39,0)),""),IF($G102="Capacity or availability",IFERROR(INDEX('Contracts and Meters'!$G$4:$G$39,MATCH($B102,'Contracts and Meters'!$A$4:$A$39,0)),""),""))))</f>
        <v/>
      </c>
      <c r="N102" s="16">
        <f>IF(OR($K102="",$M102="",$M102=""),"",$K102-$M102)</f>
        <v/>
      </c>
      <c r="O102" s="17">
        <f>IF(OR($N102="",$I102=""),"",$I102*$N102/100)</f>
        <v/>
      </c>
      <c r="P102" s="8" t="n"/>
      <c r="Q102" s="8" t="n"/>
    </row>
    <row r="103">
      <c r="A103" s="8" t="n"/>
      <c r="B103" s="8" t="n"/>
      <c r="C103" s="8" t="n"/>
      <c r="D103" s="9" t="n"/>
      <c r="E103" s="9" t="n"/>
      <c r="F103" s="9" t="n"/>
      <c r="G103" s="8" t="n"/>
      <c r="H103" s="8" t="n"/>
      <c r="I103" s="14" t="n"/>
      <c r="J103" s="8" t="n"/>
      <c r="K103" s="10" t="n"/>
      <c r="L103" s="15" t="n"/>
      <c r="M103" s="16">
        <f>IF($B103="","",IF($G103="Unit rate",IFERROR(INDEX('Contracts and Meters'!$D$4:$D$39,MATCH($B103,'Contracts and Meters'!$A$4:$A$39,0)),""),IF($G103="Standing charge",IFERROR(INDEX('Contracts and Meters'!$E$4:$E$39,MATCH($B103,'Contracts and Meters'!$A$4:$A$39,0)),""),IF($G103="Capacity or availability",IFERROR(INDEX('Contracts and Meters'!$G$4:$G$39,MATCH($B103,'Contracts and Meters'!$A$4:$A$39,0)),""),""))))</f>
        <v/>
      </c>
      <c r="N103" s="16">
        <f>IF(OR($K103="",$M103="",$M103=""),"",$K103-$M103)</f>
        <v/>
      </c>
      <c r="O103" s="17">
        <f>IF(OR($N103="",$I103=""),"",$I103*$N103/100)</f>
        <v/>
      </c>
      <c r="P103" s="8" t="n"/>
      <c r="Q103" s="8" t="n"/>
    </row>
    <row r="104">
      <c r="A104" s="8" t="n"/>
      <c r="B104" s="8" t="n"/>
      <c r="C104" s="8" t="n"/>
      <c r="D104" s="9" t="n"/>
      <c r="E104" s="9" t="n"/>
      <c r="F104" s="9" t="n"/>
      <c r="G104" s="8" t="n"/>
      <c r="H104" s="8" t="n"/>
      <c r="I104" s="14" t="n"/>
      <c r="J104" s="8" t="n"/>
      <c r="K104" s="10" t="n"/>
      <c r="L104" s="15" t="n"/>
      <c r="M104" s="16">
        <f>IF($B104="","",IF($G104="Unit rate",IFERROR(INDEX('Contracts and Meters'!$D$4:$D$39,MATCH($B104,'Contracts and Meters'!$A$4:$A$39,0)),""),IF($G104="Standing charge",IFERROR(INDEX('Contracts and Meters'!$E$4:$E$39,MATCH($B104,'Contracts and Meters'!$A$4:$A$39,0)),""),IF($G104="Capacity or availability",IFERROR(INDEX('Contracts and Meters'!$G$4:$G$39,MATCH($B104,'Contracts and Meters'!$A$4:$A$39,0)),""),""))))</f>
        <v/>
      </c>
      <c r="N104" s="16">
        <f>IF(OR($K104="",$M104="",$M104=""),"",$K104-$M104)</f>
        <v/>
      </c>
      <c r="O104" s="17">
        <f>IF(OR($N104="",$I104=""),"",$I104*$N104/100)</f>
        <v/>
      </c>
      <c r="P104" s="8" t="n"/>
      <c r="Q104" s="8" t="n"/>
    </row>
  </sheetData>
  <dataValidations count="2">
    <dataValidation sqref="B4:B104" showDropDown="0" showInputMessage="0" showErrorMessage="0" allowBlank="1" type="list">
      <formula1>='Contracts and Meters'!$A$4:$A$39</formula1>
    </dataValidation>
    <dataValidation sqref="G4:G104" showDropDown="0" showInputMessage="0" showErrorMessage="0" allowBlank="1" type="list">
      <formula1>"Unit rate,Standing charge,Capacity or availability,Environmental or levy,VAT,Other charge,Metering or service"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4" customWidth="1" min="3" max="3"/>
    <col width="26" customWidth="1" min="4" max="4"/>
    <col width="18" customWidth="1" min="5" max="5"/>
  </cols>
  <sheetData>
    <row r="1">
      <c r="A1" s="18" t="inlineStr">
        <is>
          <t>Variance summary</t>
        </is>
      </c>
    </row>
    <row r="2">
      <c r="A2" s="19" t="inlineStr">
        <is>
          <t>Totals of cost variance (GBP) by site and by category, taken from the Bill Lines sheet. Zero means billed matched contract on those lines.</t>
        </is>
      </c>
    </row>
    <row r="4">
      <c r="A4" s="7" t="inlineStr">
        <is>
          <t>Site</t>
        </is>
      </c>
      <c r="B4" s="7" t="inlineStr">
        <is>
          <t>Cost variance (GBP)</t>
        </is>
      </c>
      <c r="D4" s="7" t="inlineStr">
        <is>
          <t>Category</t>
        </is>
      </c>
      <c r="E4" s="7" t="inlineStr">
        <is>
          <t>Cost variance (GBP)</t>
        </is>
      </c>
    </row>
    <row r="5">
      <c r="A5" s="20">
        <f>IF('Contracts and Meters'!A5="","",'Contracts and Meters'!A5)</f>
        <v/>
      </c>
      <c r="B5" s="17">
        <f>IF($A5="","",SUMIFS('Bill Lines'!$O$4:$O$104,'Bill Lines'!$B$4:$B$104,$A5))</f>
        <v/>
      </c>
      <c r="D5" s="20" t="inlineStr">
        <is>
          <t>Unit rate</t>
        </is>
      </c>
      <c r="E5" s="17">
        <f>SUMIFS('Bill Lines'!$O$4:$O$104,'Bill Lines'!$G$4:$G$104,$D5)</f>
        <v/>
      </c>
    </row>
    <row r="6">
      <c r="A6" s="20">
        <f>IF('Contracts and Meters'!A6="","",'Contracts and Meters'!A6)</f>
        <v/>
      </c>
      <c r="B6" s="17">
        <f>IF($A6="","",SUMIFS('Bill Lines'!$O$4:$O$104,'Bill Lines'!$B$4:$B$104,$A6))</f>
        <v/>
      </c>
      <c r="D6" s="20" t="inlineStr">
        <is>
          <t>Standing charge</t>
        </is>
      </c>
      <c r="E6" s="17">
        <f>SUMIFS('Bill Lines'!$O$4:$O$104,'Bill Lines'!$G$4:$G$104,$D6)</f>
        <v/>
      </c>
    </row>
    <row r="7">
      <c r="A7" s="20">
        <f>IF('Contracts and Meters'!A7="","",'Contracts and Meters'!A7)</f>
        <v/>
      </c>
      <c r="B7" s="17">
        <f>IF($A7="","",SUMIFS('Bill Lines'!$O$4:$O$104,'Bill Lines'!$B$4:$B$104,$A7))</f>
        <v/>
      </c>
      <c r="D7" s="20" t="inlineStr">
        <is>
          <t>Capacity or availability</t>
        </is>
      </c>
      <c r="E7" s="17">
        <f>SUMIFS('Bill Lines'!$O$4:$O$104,'Bill Lines'!$G$4:$G$104,$D7)</f>
        <v/>
      </c>
    </row>
    <row r="8">
      <c r="A8" s="20">
        <f>IF('Contracts and Meters'!A8="","",'Contracts and Meters'!A8)</f>
        <v/>
      </c>
      <c r="B8" s="17">
        <f>IF($A8="","",SUMIFS('Bill Lines'!$O$4:$O$104,'Bill Lines'!$B$4:$B$104,$A8))</f>
        <v/>
      </c>
      <c r="D8" s="20" t="inlineStr">
        <is>
          <t>Environmental or levy</t>
        </is>
      </c>
      <c r="E8" s="17">
        <f>SUMIFS('Bill Lines'!$O$4:$O$104,'Bill Lines'!$G$4:$G$104,$D8)</f>
        <v/>
      </c>
    </row>
    <row r="9">
      <c r="A9" s="20">
        <f>IF('Contracts and Meters'!A9="","",'Contracts and Meters'!A9)</f>
        <v/>
      </c>
      <c r="B9" s="17">
        <f>IF($A9="","",SUMIFS('Bill Lines'!$O$4:$O$104,'Bill Lines'!$B$4:$B$104,$A9))</f>
        <v/>
      </c>
      <c r="D9" s="20" t="inlineStr">
        <is>
          <t>VAT</t>
        </is>
      </c>
      <c r="E9" s="17">
        <f>SUMIFS('Bill Lines'!$O$4:$O$104,'Bill Lines'!$G$4:$G$104,$D9)</f>
        <v/>
      </c>
    </row>
    <row r="10">
      <c r="A10" s="20">
        <f>IF('Contracts and Meters'!A10="","",'Contracts and Meters'!A10)</f>
        <v/>
      </c>
      <c r="B10" s="17">
        <f>IF($A10="","",SUMIFS('Bill Lines'!$O$4:$O$104,'Bill Lines'!$B$4:$B$104,$A10))</f>
        <v/>
      </c>
      <c r="D10" s="20" t="inlineStr">
        <is>
          <t>Other charge</t>
        </is>
      </c>
      <c r="E10" s="17">
        <f>SUMIFS('Bill Lines'!$O$4:$O$104,'Bill Lines'!$G$4:$G$104,$D10)</f>
        <v/>
      </c>
    </row>
    <row r="11">
      <c r="A11" s="20">
        <f>IF('Contracts and Meters'!A11="","",'Contracts and Meters'!A11)</f>
        <v/>
      </c>
      <c r="B11" s="17">
        <f>IF($A11="","",SUMIFS('Bill Lines'!$O$4:$O$104,'Bill Lines'!$B$4:$B$104,$A11))</f>
        <v/>
      </c>
      <c r="D11" s="20" t="inlineStr">
        <is>
          <t>Metering or service</t>
        </is>
      </c>
      <c r="E11" s="17">
        <f>SUMIFS('Bill Lines'!$O$4:$O$104,'Bill Lines'!$G$4:$G$104,$D11)</f>
        <v/>
      </c>
    </row>
    <row r="12">
      <c r="A12" s="20">
        <f>IF('Contracts and Meters'!A12="","",'Contracts and Meters'!A12)</f>
        <v/>
      </c>
      <c r="B12" s="17">
        <f>IF($A12="","",SUMIFS('Bill Lines'!$O$4:$O$104,'Bill Lines'!$B$4:$B$104,$A12))</f>
        <v/>
      </c>
    </row>
    <row r="13">
      <c r="A13" s="20">
        <f>IF('Contracts and Meters'!A13="","",'Contracts and Meters'!A13)</f>
        <v/>
      </c>
      <c r="B13" s="17">
        <f>IF($A13="","",SUMIFS('Bill Lines'!$O$4:$O$104,'Bill Lines'!$B$4:$B$104,$A13))</f>
        <v/>
      </c>
      <c r="D13" s="21" t="inlineStr">
        <is>
          <t>Total of all cost variances</t>
        </is>
      </c>
      <c r="E13" s="17">
        <f>SUM($E$5:$E$11)</f>
        <v/>
      </c>
    </row>
    <row r="14">
      <c r="A14" s="20">
        <f>IF('Contracts and Meters'!A14="","",'Contracts and Meters'!A14)</f>
        <v/>
      </c>
      <c r="B14" s="17">
        <f>IF($A14="","",SUMIFS('Bill Lines'!$O$4:$O$104,'Bill Lines'!$B$4:$B$104,$A14))</f>
        <v/>
      </c>
    </row>
    <row r="15">
      <c r="A15" s="20">
        <f>IF('Contracts and Meters'!A15="","",'Contracts and Meters'!A15)</f>
        <v/>
      </c>
      <c r="B15" s="17">
        <f>IF($A15="","",SUMIFS('Bill Lines'!$O$4:$O$104,'Bill Lines'!$B$4:$B$104,$A15))</f>
        <v/>
      </c>
      <c r="D15" s="12" t="inlineStr">
        <is>
          <t>A variance is not automatically an error: check whether the bill reflects an agreed change, a pass-through or a different read basis before raising a query. Keep evidence and put queries in writing.</t>
        </is>
      </c>
    </row>
    <row r="16">
      <c r="A16" s="20">
        <f>IF('Contracts and Meters'!A16="","",'Contracts and Meters'!A16)</f>
        <v/>
      </c>
      <c r="B16" s="17">
        <f>IF($A16="","",SUMIFS('Bill Lines'!$O$4:$O$104,'Bill Lines'!$B$4:$B$104,$A16))</f>
        <v/>
      </c>
    </row>
    <row r="17">
      <c r="A17" s="20">
        <f>IF('Contracts and Meters'!A17="","",'Contracts and Meters'!A17)</f>
        <v/>
      </c>
      <c r="B17" s="17">
        <f>IF($A17="","",SUMIFS('Bill Lines'!$O$4:$O$104,'Bill Lines'!$B$4:$B$104,$A17))</f>
        <v/>
      </c>
    </row>
    <row r="18">
      <c r="A18" s="20">
        <f>IF('Contracts and Meters'!A18="","",'Contracts and Meters'!A18)</f>
        <v/>
      </c>
      <c r="B18" s="17">
        <f>IF($A18="","",SUMIFS('Bill Lines'!$O$4:$O$104,'Bill Lines'!$B$4:$B$104,$A18))</f>
        <v/>
      </c>
    </row>
    <row r="19">
      <c r="A19" s="20">
        <f>IF('Contracts and Meters'!A19="","",'Contracts and Meters'!A19)</f>
        <v/>
      </c>
      <c r="B19" s="17">
        <f>IF($A19="","",SUMIFS('Bill Lines'!$O$4:$O$104,'Bill Lines'!$B$4:$B$104,$A19))</f>
        <v/>
      </c>
    </row>
    <row r="20">
      <c r="A20" s="20">
        <f>IF('Contracts and Meters'!A20="","",'Contracts and Meters'!A20)</f>
        <v/>
      </c>
      <c r="B20" s="17">
        <f>IF($A20="","",SUMIFS('Bill Lines'!$O$4:$O$104,'Bill Lines'!$B$4:$B$104,$A20))</f>
        <v/>
      </c>
    </row>
    <row r="21">
      <c r="A21" s="20">
        <f>IF('Contracts and Meters'!A21="","",'Contracts and Meters'!A21)</f>
        <v/>
      </c>
      <c r="B21" s="17">
        <f>IF($A21="","",SUMIFS('Bill Lines'!$O$4:$O$104,'Bill Lines'!$B$4:$B$104,$A21))</f>
        <v/>
      </c>
    </row>
    <row r="22">
      <c r="A22" s="20">
        <f>IF('Contracts and Meters'!A22="","",'Contracts and Meters'!A22)</f>
        <v/>
      </c>
      <c r="B22" s="17">
        <f>IF($A22="","",SUMIFS('Bill Lines'!$O$4:$O$104,'Bill Lines'!$B$4:$B$104,$A22))</f>
        <v/>
      </c>
    </row>
    <row r="23">
      <c r="A23" s="20">
        <f>IF('Contracts and Meters'!A23="","",'Contracts and Meters'!A23)</f>
        <v/>
      </c>
      <c r="B23" s="17">
        <f>IF($A23="","",SUMIFS('Bill Lines'!$O$4:$O$104,'Bill Lines'!$B$4:$B$104,$A23))</f>
        <v/>
      </c>
    </row>
    <row r="24">
      <c r="A24" s="20">
        <f>IF('Contracts and Meters'!A24="","",'Contracts and Meters'!A24)</f>
        <v/>
      </c>
      <c r="B24" s="17">
        <f>IF($A24="","",SUMIFS('Bill Lines'!$O$4:$O$104,'Bill Lines'!$B$4:$B$104,$A24))</f>
        <v/>
      </c>
    </row>
    <row r="25">
      <c r="A25" s="20">
        <f>IF('Contracts and Meters'!A25="","",'Contracts and Meters'!A25)</f>
        <v/>
      </c>
      <c r="B25" s="17">
        <f>IF($A25="","",SUMIFS('Bill Lines'!$O$4:$O$104,'Bill Lines'!$B$4:$B$104,$A25))</f>
        <v/>
      </c>
    </row>
    <row r="26">
      <c r="A26" s="20">
        <f>IF('Contracts and Meters'!A26="","",'Contracts and Meters'!A26)</f>
        <v/>
      </c>
      <c r="B26" s="17">
        <f>IF($A26="","",SUMIFS('Bill Lines'!$O$4:$O$104,'Bill Lines'!$B$4:$B$104,$A26))</f>
        <v/>
      </c>
    </row>
    <row r="27">
      <c r="A27" s="20">
        <f>IF('Contracts and Meters'!A27="","",'Contracts and Meters'!A27)</f>
        <v/>
      </c>
      <c r="B27" s="17">
        <f>IF($A27="","",SUMIFS('Bill Lines'!$O$4:$O$104,'Bill Lines'!$B$4:$B$104,$A27))</f>
        <v/>
      </c>
    </row>
    <row r="28">
      <c r="A28" s="20">
        <f>IF('Contracts and Meters'!A28="","",'Contracts and Meters'!A28)</f>
        <v/>
      </c>
      <c r="B28" s="17">
        <f>IF($A28="","",SUMIFS('Bill Lines'!$O$4:$O$104,'Bill Lines'!$B$4:$B$104,$A28))</f>
        <v/>
      </c>
    </row>
    <row r="29">
      <c r="A29" s="20">
        <f>IF('Contracts and Meters'!A29="","",'Contracts and Meters'!A29)</f>
        <v/>
      </c>
      <c r="B29" s="17">
        <f>IF($A29="","",SUMIFS('Bill Lines'!$O$4:$O$104,'Bill Lines'!$B$4:$B$104,$A29))</f>
        <v/>
      </c>
    </row>
    <row r="30">
      <c r="A30" s="20">
        <f>IF('Contracts and Meters'!A30="","",'Contracts and Meters'!A30)</f>
        <v/>
      </c>
      <c r="B30" s="17">
        <f>IF($A30="","",SUMIFS('Bill Lines'!$O$4:$O$104,'Bill Lines'!$B$4:$B$104,$A30))</f>
        <v/>
      </c>
    </row>
    <row r="31">
      <c r="A31" s="20">
        <f>IF('Contracts and Meters'!A31="","",'Contracts and Meters'!A31)</f>
        <v/>
      </c>
      <c r="B31" s="17">
        <f>IF($A31="","",SUMIFS('Bill Lines'!$O$4:$O$104,'Bill Lines'!$B$4:$B$104,$A31))</f>
        <v/>
      </c>
    </row>
    <row r="32">
      <c r="A32" s="20">
        <f>IF('Contracts and Meters'!A32="","",'Contracts and Meters'!A32)</f>
        <v/>
      </c>
      <c r="B32" s="17">
        <f>IF($A32="","",SUMIFS('Bill Lines'!$O$4:$O$104,'Bill Lines'!$B$4:$B$104,$A32))</f>
        <v/>
      </c>
    </row>
    <row r="33">
      <c r="A33" s="20">
        <f>IF('Contracts and Meters'!A33="","",'Contracts and Meters'!A33)</f>
        <v/>
      </c>
      <c r="B33" s="17">
        <f>IF($A33="","",SUMIFS('Bill Lines'!$O$4:$O$104,'Bill Lines'!$B$4:$B$104,$A33))</f>
        <v/>
      </c>
    </row>
    <row r="34">
      <c r="A34" s="20">
        <f>IF('Contracts and Meters'!A34="","",'Contracts and Meters'!A34)</f>
        <v/>
      </c>
      <c r="B34" s="17">
        <f>IF($A34="","",SUMIFS('Bill Lines'!$O$4:$O$104,'Bill Lines'!$B$4:$B$104,$A34))</f>
        <v/>
      </c>
    </row>
    <row r="35">
      <c r="A35" s="20">
        <f>IF('Contracts and Meters'!A35="","",'Contracts and Meters'!A35)</f>
        <v/>
      </c>
      <c r="B35" s="17">
        <f>IF($A35="","",SUMIFS('Bill Lines'!$O$4:$O$104,'Bill Lines'!$B$4:$B$104,$A35))</f>
        <v/>
      </c>
    </row>
    <row r="36">
      <c r="A36" s="20">
        <f>IF('Contracts and Meters'!A36="","",'Contracts and Meters'!A36)</f>
        <v/>
      </c>
      <c r="B36" s="17">
        <f>IF($A36="","",SUMIFS('Bill Lines'!$O$4:$O$104,'Bill Lines'!$B$4:$B$104,$A36))</f>
        <v/>
      </c>
    </row>
    <row r="37">
      <c r="A37" s="20">
        <f>IF('Contracts and Meters'!A37="","",'Contracts and Meters'!A37)</f>
        <v/>
      </c>
      <c r="B37" s="17">
        <f>IF($A37="","",SUMIFS('Bill Lines'!$O$4:$O$104,'Bill Lines'!$B$4:$B$104,$A37))</f>
        <v/>
      </c>
    </row>
    <row r="38">
      <c r="A38" s="20">
        <f>IF('Contracts and Meters'!A38="","",'Contracts and Meters'!A38)</f>
        <v/>
      </c>
      <c r="B38" s="17">
        <f>IF($A38="","",SUMIFS('Bill Lines'!$O$4:$O$104,'Bill Lines'!$B$4:$B$104,$A38))</f>
        <v/>
      </c>
    </row>
    <row r="39">
      <c r="A39" s="20">
        <f>IF('Contracts and Meters'!A39="","",'Contracts and Meters'!A39)</f>
        <v/>
      </c>
      <c r="B39" s="17">
        <f>IF($A39="","",SUMIFS('Bill Lines'!$O$4:$O$104,'Bill Lines'!$B$4:$B$104,$A39))</f>
        <v/>
      </c>
    </row>
    <row r="40">
      <c r="A40" s="20">
        <f>IF('Contracts and Meters'!A40="","",'Contracts and Meters'!A40)</f>
        <v/>
      </c>
      <c r="B40" s="17">
        <f>IF($A40="","",SUMIFS('Bill Lines'!$O$4:$O$104,'Bill Lines'!$B$4:$B$104,$A40))</f>
        <v/>
      </c>
    </row>
    <row r="41">
      <c r="A41" s="20">
        <f>IF('Contracts and Meters'!A41="","",'Contracts and Meters'!A41)</f>
        <v/>
      </c>
      <c r="B41" s="17">
        <f>IF($A41="","",SUMIFS('Bill Lines'!$O$4:$O$104,'Bill Lines'!$B$4:$B$104,$A41))</f>
        <v/>
      </c>
    </row>
    <row r="42">
      <c r="A42" s="20">
        <f>IF('Contracts and Meters'!A42="","",'Contracts and Meters'!A42)</f>
        <v/>
      </c>
      <c r="B42" s="17">
        <f>IF($A42="","",SUMIFS('Bill Lines'!$O$4:$O$104,'Bill Lines'!$B$4:$B$104,$A42))</f>
        <v/>
      </c>
    </row>
    <row r="43">
      <c r="A43" s="20">
        <f>IF('Contracts and Meters'!A43="","",'Contracts and Meters'!A43)</f>
        <v/>
      </c>
      <c r="B43" s="17">
        <f>IF($A43="","",SUMIFS('Bill Lines'!$O$4:$O$104,'Bill Lines'!$B$4:$B$104,$A43))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2026-10-16T09:52:07Z</dcterms:created>
  <dcterms:modified xmlns:dcterms="http://purl.org/dc/terms/" xmlns:xsi="http://www.w3.org/2001/XMLSchema-instance" xsi:type="dcterms:W3CDTF">2026-10-16T09:52:07Z</dcterms:modified>
</cp:coreProperties>
</file>